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2"/>
  </bookViews>
  <sheets>
    <sheet name="邮政卡" sheetId="1" r:id="rId1"/>
    <sheet name="农行卡" sheetId="2" r:id="rId2"/>
    <sheet name="二卡汇总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<sst xmlns="http://schemas.openxmlformats.org/spreadsheetml/2006/main" count="734" uniqueCount="339">
  <si>
    <t>09.08.30</t>
  </si>
  <si>
    <t>邮政卡</t>
  </si>
  <si>
    <t>农行卡</t>
  </si>
  <si>
    <t>邮政局公开帐号603326002200070559 沈东焕</t>
  </si>
  <si>
    <r>
      <t>日期</t>
    </r>
    <r>
      <rPr>
        <sz val="12"/>
        <rFont val="宋体"/>
        <family val="0"/>
      </rPr>
      <t xml:space="preserve"> </t>
    </r>
  </si>
  <si>
    <t>明细</t>
  </si>
  <si>
    <t>收入明细</t>
  </si>
  <si>
    <t>支出明细</t>
  </si>
  <si>
    <t>余额</t>
  </si>
  <si>
    <t>助学收入</t>
  </si>
  <si>
    <t>捐款</t>
  </si>
  <si>
    <t>利息</t>
  </si>
  <si>
    <t>尾款</t>
  </si>
  <si>
    <t>助学支出</t>
  </si>
  <si>
    <t>其他支出</t>
  </si>
  <si>
    <t>承上年余额</t>
  </si>
  <si>
    <t>帐户变动短信业务费</t>
  </si>
  <si>
    <t>本页合计</t>
  </si>
  <si>
    <t>承上月余额</t>
  </si>
  <si>
    <t>076#助学款收入</t>
  </si>
  <si>
    <t>帐户变动短信业务费</t>
  </si>
  <si>
    <t>利息收入</t>
  </si>
  <si>
    <t>农业银行公开帐号6228480310068981110  沈东焕</t>
  </si>
  <si>
    <t xml:space="preserve">日期 </t>
  </si>
  <si>
    <t>本页合计</t>
  </si>
  <si>
    <t>卡年费扣除</t>
  </si>
  <si>
    <t>本页止累计(2008年09月份)</t>
  </si>
  <si>
    <t xml:space="preserve">手牵手收支总表      </t>
  </si>
  <si>
    <t>邮政卡</t>
  </si>
  <si>
    <t>邮政卡</t>
  </si>
  <si>
    <t>邮政卡</t>
  </si>
  <si>
    <t>邮政卡</t>
  </si>
  <si>
    <t>农行卡</t>
  </si>
  <si>
    <t>农行卡</t>
  </si>
  <si>
    <t>本页止累计</t>
  </si>
  <si>
    <t>手牵手收支明细(2009年度01月份)                                                     第1张,共1张</t>
  </si>
  <si>
    <t>08.12.22汇入助学款,未确认</t>
  </si>
  <si>
    <t>037#助学款收入</t>
  </si>
  <si>
    <t>09.01.05</t>
  </si>
  <si>
    <t>09.01.17</t>
  </si>
  <si>
    <t>09.01.18</t>
  </si>
  <si>
    <t>199#助学款收入</t>
  </si>
  <si>
    <t>本页止累计(2009年01月份)</t>
  </si>
  <si>
    <t>2005、2006年、2007年、2008、2009年01月份止总累计</t>
  </si>
  <si>
    <t>手牵手收支明细(2009年度02月份)                                                     第1张,共1张</t>
  </si>
  <si>
    <t>09.02.02</t>
  </si>
  <si>
    <t>300#,339#助学款收入</t>
  </si>
  <si>
    <t>09.02.03</t>
  </si>
  <si>
    <t>324，318，294，350，348，349#助学款收入</t>
  </si>
  <si>
    <t>470#助学款收入</t>
  </si>
  <si>
    <t>09.02.03</t>
  </si>
  <si>
    <t>09.02.04</t>
  </si>
  <si>
    <t>381#助学款收入</t>
  </si>
  <si>
    <t>09.02.08</t>
  </si>
  <si>
    <t>09.02.12</t>
  </si>
  <si>
    <t>499#助学款收入</t>
  </si>
  <si>
    <t>09.02.18</t>
  </si>
  <si>
    <t>贵州地区助学款发放</t>
  </si>
  <si>
    <t>贵州地区助学款发放  汇费</t>
  </si>
  <si>
    <t>203#助学款收入900元,043#助学款收入400元</t>
  </si>
  <si>
    <t>09.02.23</t>
  </si>
  <si>
    <t>317#助学款收入</t>
  </si>
  <si>
    <t>09.02.25</t>
  </si>
  <si>
    <t>294#助学款收入</t>
  </si>
  <si>
    <t>320#助学款收入</t>
  </si>
  <si>
    <t>09.02.28</t>
  </si>
  <si>
    <t>灾区22位助学款</t>
  </si>
  <si>
    <t>2005、2006年、2007年、2008、2009年02月份止总累计</t>
  </si>
  <si>
    <t>本页止累计(2009年02月份)</t>
  </si>
  <si>
    <t>手牵手收支明细(2009年度03月份)                                                     第1张,共1张</t>
  </si>
  <si>
    <t>09.03.05</t>
  </si>
  <si>
    <t>09.03.12</t>
  </si>
  <si>
    <t>09.03.13</t>
  </si>
  <si>
    <t>奉化西坞中小学助学款发放</t>
  </si>
  <si>
    <t>云南助学款 发放</t>
  </si>
  <si>
    <t>492#助学款收入</t>
  </si>
  <si>
    <t>09.03.14</t>
  </si>
  <si>
    <t>09.03.20</t>
  </si>
  <si>
    <t>四川空山乡助学款发放(三位)</t>
  </si>
  <si>
    <t>09.03.21</t>
  </si>
  <si>
    <t>09.03.26</t>
  </si>
  <si>
    <t>324,348,349#助学款收入</t>
  </si>
  <si>
    <t>156#助学款收入</t>
  </si>
  <si>
    <t>本页止累计(2009年03月份)</t>
  </si>
  <si>
    <t>2005、2006年、2007年、2008、2009年03月份止总累计</t>
  </si>
  <si>
    <t>手牵手收支明细(2009年度04月份)                                                     第1张,共1张</t>
  </si>
  <si>
    <t>258，260#助学款收入</t>
  </si>
  <si>
    <t>09.04.01</t>
  </si>
  <si>
    <t>09.04.08</t>
  </si>
  <si>
    <t>本页止累计(2009年04月份)</t>
  </si>
  <si>
    <t>2005、2006年、2007年、2008、2009年04月份止总累计</t>
  </si>
  <si>
    <t>手牵手收支明细(2009年度05月份)                                                     第1张,共1张</t>
  </si>
  <si>
    <t>09.05.08</t>
  </si>
  <si>
    <t>09.05.15</t>
  </si>
  <si>
    <t>251#助学款收入</t>
  </si>
  <si>
    <t>09.05.16</t>
  </si>
  <si>
    <t>033#,054#助学款收入</t>
  </si>
  <si>
    <t>本页止累计(2009年05月份)</t>
  </si>
  <si>
    <t>2005、2006年、2007年、2008、2009年05月份止总累计</t>
  </si>
  <si>
    <t>手牵手收支明细(2009年度06月份)                                                     第1张,共1张</t>
  </si>
  <si>
    <t>09.06.03</t>
  </si>
  <si>
    <t>贵州助学点购置电脑壹台</t>
  </si>
  <si>
    <t>09.06.06</t>
  </si>
  <si>
    <t>011#助学款收入</t>
  </si>
  <si>
    <t>09.06.08</t>
  </si>
  <si>
    <t>09.06.13</t>
  </si>
  <si>
    <t>155#助学款收入</t>
  </si>
  <si>
    <t>056#助学款收入</t>
  </si>
  <si>
    <t>09.06.14</t>
  </si>
  <si>
    <t>09.06.21</t>
  </si>
  <si>
    <t>09.06.27</t>
  </si>
  <si>
    <t>319#助学款收入</t>
  </si>
  <si>
    <t>307#助学款收入</t>
  </si>
  <si>
    <t>本页止累计(2009年06月份)</t>
  </si>
  <si>
    <t>2005、2006年、2007年、2008、2009年06月份止总累计</t>
  </si>
  <si>
    <t>手牵手收支明细(2009年度07月份)                                                     第1张,共1张</t>
  </si>
  <si>
    <t>09.07.08</t>
  </si>
  <si>
    <t>272,273#助学款收入</t>
  </si>
  <si>
    <t>09.07.10</t>
  </si>
  <si>
    <t>09.07.12</t>
  </si>
  <si>
    <t>309#助学款收入</t>
  </si>
  <si>
    <t>09.07.16</t>
  </si>
  <si>
    <t>281#助学款收入</t>
  </si>
  <si>
    <t>本页止累计(2009年07月份)</t>
  </si>
  <si>
    <t>2005、2006年、2007年、2008、2009年07月份止总累计</t>
  </si>
  <si>
    <t>手牵手收支明细(2009年度08月份)                                                     第1张,共2张</t>
  </si>
  <si>
    <t>09.08.04</t>
  </si>
  <si>
    <t>197#助学款收入(前三个月生活费)</t>
  </si>
  <si>
    <t>09.08.07</t>
  </si>
  <si>
    <t>409#助学款收入</t>
  </si>
  <si>
    <t>09.08.08</t>
  </si>
  <si>
    <t>408#助学款收入</t>
  </si>
  <si>
    <t>246#助学款收入</t>
  </si>
  <si>
    <t>09.08.13</t>
  </si>
  <si>
    <t>259#助学款收入</t>
  </si>
  <si>
    <t>09.08.15</t>
  </si>
  <si>
    <t>153#助学款收入</t>
  </si>
  <si>
    <t>435#助学款收入</t>
  </si>
  <si>
    <t>09.08.17</t>
  </si>
  <si>
    <t>324,348#助学款收入</t>
  </si>
  <si>
    <t>156#助学款收入</t>
  </si>
  <si>
    <t>09.08.18</t>
  </si>
  <si>
    <t>09.08.19</t>
  </si>
  <si>
    <t>157,159,163,164,170,171#助学款收入</t>
  </si>
  <si>
    <t>四川助学款退回</t>
  </si>
  <si>
    <t>09.08.23</t>
  </si>
  <si>
    <t>不能忘情四川4个学生助学款 收入</t>
  </si>
  <si>
    <t>366#助学款收入</t>
  </si>
  <si>
    <t>09.08.24</t>
  </si>
  <si>
    <t>139#助学款收入</t>
  </si>
  <si>
    <t>本页止累计(2009年08月份)</t>
  </si>
  <si>
    <t>手牵手收支明细(2009年度08月份)                                                     第2张,共2张</t>
  </si>
  <si>
    <t>09.08.25</t>
  </si>
  <si>
    <t>371#助学款收入</t>
  </si>
  <si>
    <t>09.08.26</t>
  </si>
  <si>
    <t>143#助学款收入</t>
  </si>
  <si>
    <t>306(600),367(400)#助学款收入</t>
  </si>
  <si>
    <t>09.08.27</t>
  </si>
  <si>
    <t>09.08.28</t>
  </si>
  <si>
    <t>286#助学款收入</t>
  </si>
  <si>
    <t>09.08.29</t>
  </si>
  <si>
    <t>378#助学款收入</t>
  </si>
  <si>
    <t>357和361(600)#助学款收入</t>
  </si>
  <si>
    <t>汇费扣除</t>
  </si>
  <si>
    <t>255#助学款收入</t>
  </si>
  <si>
    <t>09.08.31</t>
  </si>
  <si>
    <t>337#助学款收入</t>
  </si>
  <si>
    <t>2005、2006年、2007年、2008、2009年08月份止总累计</t>
  </si>
  <si>
    <t>09.01.04</t>
  </si>
  <si>
    <t>270#助学款收入</t>
  </si>
  <si>
    <t>478#助学款收入</t>
  </si>
  <si>
    <t>09.01.22</t>
  </si>
  <si>
    <t>340#助学款收入 支付宝</t>
  </si>
  <si>
    <t>09.01.24</t>
  </si>
  <si>
    <t>072,202#助学款收入</t>
  </si>
  <si>
    <t>2007年、2008、2009年01月份止总累计</t>
  </si>
  <si>
    <t>09.02.05</t>
  </si>
  <si>
    <t>471,472#助学款收入 支付宝</t>
  </si>
  <si>
    <t>510#助学款收入 支付宝</t>
  </si>
  <si>
    <t>173#助学款收入</t>
  </si>
  <si>
    <t>505#助学款收入 支付宝</t>
  </si>
  <si>
    <t>09.02.09</t>
  </si>
  <si>
    <t>助学款收入 上海杨浦区汇入  未确认</t>
  </si>
  <si>
    <t>482#助学款收入 支付宝</t>
  </si>
  <si>
    <t>刘红梅,艾肖,付贵助学款收入 支付宝</t>
  </si>
  <si>
    <t>313#助学款收入 支付宝</t>
  </si>
  <si>
    <t>503#助学款收入 支付宝</t>
  </si>
  <si>
    <t>09.02.10</t>
  </si>
  <si>
    <t>480#助学款收入 支付宝</t>
  </si>
  <si>
    <t>09.02.14</t>
  </si>
  <si>
    <t>"为了孩子"捐款收入</t>
  </si>
  <si>
    <t>手牵手志愿者年夜饭剩余</t>
  </si>
  <si>
    <t>09.02.16</t>
  </si>
  <si>
    <t>重庆助学区助学款发放</t>
  </si>
  <si>
    <t>09.02.17</t>
  </si>
  <si>
    <t>资助人台历邮寄费</t>
  </si>
  <si>
    <t>台历义卖(海喃泥)</t>
  </si>
  <si>
    <t>09.02.19</t>
  </si>
  <si>
    <t>500#助学款收入</t>
  </si>
  <si>
    <t>手牵手收支明细(2009年度01月份)                                                     第1页,共1页</t>
  </si>
  <si>
    <t>本页止累计(2009年02月份)</t>
  </si>
  <si>
    <t>09.02.19</t>
  </si>
  <si>
    <t>助学款收入 支付宝  未确认</t>
  </si>
  <si>
    <t>萧镇小学剩余助学款发放</t>
  </si>
  <si>
    <t>09.02.20</t>
  </si>
  <si>
    <t>09.02.21</t>
  </si>
  <si>
    <t>081胡桃架子资助款退回</t>
  </si>
  <si>
    <t>481#助学款收入 支付宝</t>
  </si>
  <si>
    <t>09.02.26</t>
  </si>
  <si>
    <t>496#助学款收入 支付宝</t>
  </si>
  <si>
    <t>167#助学款收入</t>
  </si>
  <si>
    <t>161#助学款收入</t>
  </si>
  <si>
    <t>09.02.27</t>
  </si>
  <si>
    <t>318#助学款收入</t>
  </si>
  <si>
    <t>2007年、2008、2009年02月份止总累计</t>
  </si>
  <si>
    <t>手牵手收支明细(2009年度02月份)                                                     第2页,共2页</t>
  </si>
  <si>
    <t>手牵手收支明细(2009年度02月份)                                                     第1页,共2页</t>
  </si>
  <si>
    <t>手牵手收支明细(2009年度03月份)                                                     第1张,共1张</t>
  </si>
  <si>
    <t>09.03.04</t>
  </si>
  <si>
    <t>09.03.04</t>
  </si>
  <si>
    <t>513#助学款收入 支付宝</t>
  </si>
  <si>
    <t>508#助学款收入 支付宝</t>
  </si>
  <si>
    <t>09.03.06</t>
  </si>
  <si>
    <t>助学款收入   未确认</t>
  </si>
  <si>
    <t>09.03.11</t>
  </si>
  <si>
    <t>350#助学款收入 支付宝</t>
  </si>
  <si>
    <t>台历款(耳朵,呵呵,胡桃等)</t>
  </si>
  <si>
    <t>09.03.12</t>
  </si>
  <si>
    <t>162#助学款收入</t>
  </si>
  <si>
    <t>09.03.21</t>
  </si>
  <si>
    <t>利息收入</t>
  </si>
  <si>
    <t>09.03.24</t>
  </si>
  <si>
    <t>灾区二个助学款收入</t>
  </si>
  <si>
    <t>本页止累计(2009年03月份)</t>
  </si>
  <si>
    <t>2007年、2008、2009年03月份止总累计</t>
  </si>
  <si>
    <t>手牵手收支明细(2009年度04月份)                                                     第1张,共1张</t>
  </si>
  <si>
    <t>09.04.05</t>
  </si>
  <si>
    <t>160#助学款收入</t>
  </si>
  <si>
    <t>09.04.10</t>
  </si>
  <si>
    <t>灾区助学款支出</t>
  </si>
  <si>
    <t>09.04.11</t>
  </si>
  <si>
    <t>09.04.18</t>
  </si>
  <si>
    <t>本页止累计(2009年04月份)</t>
  </si>
  <si>
    <t>2007年、2008、2009年04月份止总累计</t>
  </si>
  <si>
    <t>手牵手收支明细(2009年度05月份)                                                     第1张,共1张</t>
  </si>
  <si>
    <t>292,293资助人给孩子六一的捐款</t>
  </si>
  <si>
    <t>09.05.26</t>
  </si>
  <si>
    <t>09.05.27</t>
  </si>
  <si>
    <t>292,293资助人给孩子六一的捐款</t>
  </si>
  <si>
    <t>本页止累计(2009年05月份)</t>
  </si>
  <si>
    <t>2007年、2008年、2009年05月份止总累计</t>
  </si>
  <si>
    <t>手牵手收支明细(2009年度06月份)                                                     第1张,共1张</t>
  </si>
  <si>
    <t>09.06.10</t>
  </si>
  <si>
    <t>303,361#助学款收入 支付宝</t>
  </si>
  <si>
    <t>09.06.21</t>
  </si>
  <si>
    <t>09.06.29</t>
  </si>
  <si>
    <t>四川助学款发放</t>
  </si>
  <si>
    <t>本页止累计(2009年06月份)</t>
  </si>
  <si>
    <t>2007年、2008、2009年06月份止总累计</t>
  </si>
  <si>
    <t>手牵手收支明细(2009年度07月份)                                                     第1张,共1张</t>
  </si>
  <si>
    <t>168#助学款收入 支付宝</t>
  </si>
  <si>
    <t>09.07.08</t>
  </si>
  <si>
    <t>283,284#助学款收入(284#另给200元)</t>
  </si>
  <si>
    <t>09.07.09</t>
  </si>
  <si>
    <t>343#助学款收入 支付宝</t>
  </si>
  <si>
    <t>助学款收入 北仑支行柜员机存入  未确认</t>
  </si>
  <si>
    <t>09.07.10</t>
  </si>
  <si>
    <t>09.07.16</t>
  </si>
  <si>
    <t>009#助学款收入 支付宝</t>
  </si>
  <si>
    <t>09.07.17</t>
  </si>
  <si>
    <t>119#助学款收入 支付宝</t>
  </si>
  <si>
    <t>063#助学款收入 支付宝</t>
  </si>
  <si>
    <t>09.07.20</t>
  </si>
  <si>
    <t>130#助学款收入 支付宝</t>
  </si>
  <si>
    <t>09.07.26</t>
  </si>
  <si>
    <t>007#助学款收入 支付宝</t>
  </si>
  <si>
    <t>09.07.28</t>
  </si>
  <si>
    <t>270#助学款收入 支付宝</t>
  </si>
  <si>
    <t>本页止累计(2009年07月份)</t>
  </si>
  <si>
    <t>2007年、2008、2009年07月份止总累计</t>
  </si>
  <si>
    <t>手牵手收支明细(2009年度08月份)                                                     第1张,共2张</t>
  </si>
  <si>
    <t>手牵手收支明细(2009年度08月份)                                                     第2张,共2张</t>
  </si>
  <si>
    <t>本页止累计(2009年08月份)第1页</t>
  </si>
  <si>
    <t>09.08.01</t>
  </si>
  <si>
    <t>121,122各200元,142为300元 助学款收入</t>
  </si>
  <si>
    <t>09.08.03</t>
  </si>
  <si>
    <t>365#助学款收入 支付宝</t>
  </si>
  <si>
    <t>292,293#助学款收入</t>
  </si>
  <si>
    <t>328#助学款收入</t>
  </si>
  <si>
    <t>09.08.04</t>
  </si>
  <si>
    <t>09.08.06</t>
  </si>
  <si>
    <t>09.08.09</t>
  </si>
  <si>
    <t>290#助学款收入</t>
  </si>
  <si>
    <t>327,331#助学款收入</t>
  </si>
  <si>
    <t>09.08.29</t>
  </si>
  <si>
    <t>09.08.10</t>
  </si>
  <si>
    <t>468#助学款收入 支付宝</t>
  </si>
  <si>
    <t>029#助学款收入 支付宝</t>
  </si>
  <si>
    <t>125#助学款收入</t>
  </si>
  <si>
    <t>2007年、2008、2009年08月份止总累计</t>
  </si>
  <si>
    <t>370#助学款收入</t>
  </si>
  <si>
    <t>09.08.12</t>
  </si>
  <si>
    <t>064,036,047助学款收入</t>
  </si>
  <si>
    <t>09.08.13</t>
  </si>
  <si>
    <t>09.08.14</t>
  </si>
  <si>
    <t>302#的助学款收入</t>
  </si>
  <si>
    <t>294#的助学款收入</t>
  </si>
  <si>
    <t>09.08.16</t>
  </si>
  <si>
    <t>602谌周#助学款收入</t>
  </si>
  <si>
    <t>09.08.18</t>
  </si>
  <si>
    <t>002#助学款收入</t>
  </si>
  <si>
    <t>09.08.19</t>
  </si>
  <si>
    <t>250#助学款收入</t>
  </si>
  <si>
    <t>162,330#助学款收入 支付宝</t>
  </si>
  <si>
    <t>470#助学款收入 支付宝</t>
  </si>
  <si>
    <t>282#助学款收入</t>
  </si>
  <si>
    <t>123#助学款收入 支付宝</t>
  </si>
  <si>
    <t>09.08.23</t>
  </si>
  <si>
    <t>09.08.24</t>
  </si>
  <si>
    <t>396康雄助学款收入 支付宝</t>
  </si>
  <si>
    <t>09.08.25</t>
  </si>
  <si>
    <t>043#助学款收入 支付宝</t>
  </si>
  <si>
    <t>261#助学款收入</t>
  </si>
  <si>
    <t>313(300元),334(400元)助学款收入</t>
  </si>
  <si>
    <t>520#助学款收入</t>
  </si>
  <si>
    <t>09.08.26</t>
  </si>
  <si>
    <t>336(400元),401(300元)助学款收入</t>
  </si>
  <si>
    <t>253#助学款收入 支付宝</t>
  </si>
  <si>
    <t>027#助学款收入 支付宝</t>
  </si>
  <si>
    <t>257#助学款收入</t>
  </si>
  <si>
    <t>09.08.27</t>
  </si>
  <si>
    <t>304#助学款收入 支付宝</t>
  </si>
  <si>
    <t xml:space="preserve">338#助学款收入 </t>
  </si>
  <si>
    <t>09.08.28</t>
  </si>
  <si>
    <t>601#助学款收入</t>
  </si>
  <si>
    <t>265#助学款收入</t>
  </si>
  <si>
    <t>195#助学款收入 支付宝</t>
  </si>
  <si>
    <t>022#助学款收入 支付宝</t>
  </si>
  <si>
    <t>022#助学款  发放大镜 (陈素素)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</si>
</sst>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</numFmts>
  <fonts count="5">
    <font>
      <sz val="12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1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4" fillId="2" borderId="10" xfId="0" applyFont="1" applyFill="1" applyBorder="1" applyAlignment="1">
      <alignment/>
    </xf>
    <xf numFmtId="0" fontId="4" fillId="0" borderId="33" xfId="0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4" xfId="0" applyFont="1" applyBorder="1" applyAlignment="1">
      <alignment/>
    </xf>
    <xf numFmtId="2" fontId="4" fillId="0" borderId="37" xfId="0" applyNumberFormat="1" applyFont="1" applyBorder="1" applyAlignment="1">
      <alignment horizontal="center"/>
    </xf>
    <xf numFmtId="14" fontId="4" fillId="0" borderId="9" xfId="0" applyNumberFormat="1" applyFont="1" applyBorder="1" applyAlignment="1">
      <alignment horizontal="left"/>
    </xf>
    <xf numFmtId="2" fontId="4" fillId="0" borderId="38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40" xfId="0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left" vertical="center"/>
    </xf>
    <xf numFmtId="177" fontId="4" fillId="0" borderId="11" xfId="0" applyNumberFormat="1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/>
    </xf>
    <xf numFmtId="177" fontId="4" fillId="0" borderId="12" xfId="0" applyNumberFormat="1" applyFont="1" applyBorder="1" applyAlignment="1">
      <alignment horizontal="center"/>
    </xf>
    <xf numFmtId="177" fontId="4" fillId="0" borderId="38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4" fillId="0" borderId="11" xfId="0" applyNumberFormat="1" applyFont="1" applyFill="1" applyBorder="1" applyAlignment="1">
      <alignment/>
    </xf>
    <xf numFmtId="177" fontId="4" fillId="0" borderId="23" xfId="0" applyNumberFormat="1" applyFont="1" applyBorder="1" applyAlignment="1">
      <alignment/>
    </xf>
    <xf numFmtId="177" fontId="4" fillId="0" borderId="29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4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wrapText="1"/>
    </xf>
    <xf numFmtId="176" fontId="4" fillId="0" borderId="29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left" vertical="center" shrinkToFit="1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9" xfId="0" applyFont="1" applyBorder="1" applyAlignment="1">
      <alignment/>
    </xf>
    <xf numFmtId="177" fontId="4" fillId="0" borderId="38" xfId="0" applyNumberFormat="1" applyFont="1" applyBorder="1" applyAlignment="1">
      <alignment/>
    </xf>
    <xf numFmtId="49" fontId="4" fillId="0" borderId="5" xfId="0" applyNumberFormat="1" applyFont="1" applyBorder="1" applyAlignment="1">
      <alignment horizontal="left" vertical="center"/>
    </xf>
    <xf numFmtId="177" fontId="4" fillId="0" borderId="24" xfId="0" applyNumberFormat="1" applyFont="1" applyBorder="1" applyAlignment="1">
      <alignment/>
    </xf>
    <xf numFmtId="49" fontId="4" fillId="0" borderId="52" xfId="0" applyNumberFormat="1" applyFont="1" applyBorder="1" applyAlignment="1">
      <alignment horizontal="left" vertic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5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/>
    </xf>
    <xf numFmtId="177" fontId="4" fillId="0" borderId="11" xfId="0" applyNumberFormat="1" applyFont="1" applyFill="1" applyBorder="1" applyAlignment="1">
      <alignment/>
    </xf>
    <xf numFmtId="49" fontId="4" fillId="2" borderId="45" xfId="0" applyNumberFormat="1" applyFont="1" applyFill="1" applyBorder="1" applyAlignment="1">
      <alignment horizontal="left" vertical="center"/>
    </xf>
    <xf numFmtId="49" fontId="4" fillId="0" borderId="53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77" fontId="4" fillId="0" borderId="54" xfId="0" applyNumberFormat="1" applyFont="1" applyBorder="1" applyAlignment="1">
      <alignment/>
    </xf>
    <xf numFmtId="177" fontId="4" fillId="0" borderId="55" xfId="0" applyNumberFormat="1" applyFont="1" applyBorder="1" applyAlignment="1">
      <alignment horizontal="center"/>
    </xf>
    <xf numFmtId="177" fontId="4" fillId="0" borderId="56" xfId="0" applyNumberFormat="1" applyFont="1" applyBorder="1" applyAlignment="1">
      <alignment horizontal="center"/>
    </xf>
    <xf numFmtId="2" fontId="4" fillId="0" borderId="57" xfId="0" applyNumberFormat="1" applyFont="1" applyBorder="1" applyAlignment="1">
      <alignment horizontal="center"/>
    </xf>
    <xf numFmtId="49" fontId="4" fillId="2" borderId="49" xfId="0" applyNumberFormat="1" applyFont="1" applyFill="1" applyBorder="1" applyAlignment="1">
      <alignment horizontal="left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" fillId="0" borderId="58" xfId="0" applyFont="1" applyBorder="1" applyAlignment="1">
      <alignment horizontal="left" vertical="center"/>
    </xf>
    <xf numFmtId="0" fontId="0" fillId="0" borderId="59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2" fontId="4" fillId="0" borderId="53" xfId="0" applyNumberFormat="1" applyFont="1" applyFill="1" applyBorder="1" applyAlignment="1">
      <alignment horizontal="center"/>
    </xf>
    <xf numFmtId="177" fontId="4" fillId="0" borderId="4" xfId="0" applyNumberFormat="1" applyFont="1" applyFill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2" fontId="4" fillId="0" borderId="49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52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2" fontId="4" fillId="3" borderId="53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/>
    </xf>
    <xf numFmtId="177" fontId="4" fillId="3" borderId="4" xfId="0" applyNumberFormat="1" applyFont="1" applyFill="1" applyBorder="1" applyAlignment="1">
      <alignment horizontal="center"/>
    </xf>
    <xf numFmtId="2" fontId="4" fillId="3" borderId="32" xfId="0" applyNumberFormat="1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2" fontId="4" fillId="3" borderId="38" xfId="0" applyNumberFormat="1" applyFont="1" applyFill="1" applyBorder="1" applyAlignment="1">
      <alignment horizontal="center"/>
    </xf>
    <xf numFmtId="2" fontId="4" fillId="3" borderId="49" xfId="0" applyNumberFormat="1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96302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15352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953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&#25163;&#29301;&#25163;&#36130;&#21153;&#32452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A&#25163;&#29301;&#25163;&#36130;&#21153;&#32452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邮电卡"/>
      <sheetName val="农行卡"/>
      <sheetName val="二卡汇总"/>
    </sheetNames>
    <sheetDataSet>
      <sheetData sheetId="0">
        <row r="15">
          <cell r="D15">
            <v>0</v>
          </cell>
          <cell r="E15">
            <v>2205.7</v>
          </cell>
          <cell r="F15">
            <v>0</v>
          </cell>
          <cell r="G15">
            <v>0</v>
          </cell>
          <cell r="H15">
            <v>0</v>
          </cell>
          <cell r="I15">
            <v>628</v>
          </cell>
        </row>
        <row r="103">
          <cell r="D103">
            <v>75821</v>
          </cell>
          <cell r="E103">
            <v>17450.5</v>
          </cell>
          <cell r="F103">
            <v>108.59</v>
          </cell>
          <cell r="G103">
            <v>36.760000000000005</v>
          </cell>
          <cell r="H103">
            <v>45218</v>
          </cell>
          <cell r="I103">
            <v>5175.7</v>
          </cell>
        </row>
        <row r="185">
          <cell r="D185">
            <v>23760</v>
          </cell>
        </row>
        <row r="221">
          <cell r="D221">
            <v>8625</v>
          </cell>
          <cell r="E221">
            <v>1483.3</v>
          </cell>
          <cell r="F221">
            <v>0</v>
          </cell>
          <cell r="G221">
            <v>25.610000000000007</v>
          </cell>
          <cell r="H221">
            <v>6900</v>
          </cell>
          <cell r="I221">
            <v>24</v>
          </cell>
        </row>
        <row r="286">
          <cell r="D286">
            <v>7100</v>
          </cell>
          <cell r="E286">
            <v>1800</v>
          </cell>
          <cell r="F286">
            <v>76.78</v>
          </cell>
          <cell r="G286">
            <v>10.530000000000001</v>
          </cell>
          <cell r="H286">
            <v>57525</v>
          </cell>
          <cell r="I286">
            <v>142.8</v>
          </cell>
        </row>
        <row r="319">
          <cell r="D319">
            <v>3425</v>
          </cell>
          <cell r="E319">
            <v>5000</v>
          </cell>
          <cell r="F319">
            <v>0</v>
          </cell>
          <cell r="G319">
            <v>30.229999999999997</v>
          </cell>
          <cell r="H319">
            <v>0</v>
          </cell>
          <cell r="I319">
            <v>7</v>
          </cell>
        </row>
        <row r="360">
          <cell r="D360">
            <v>5350</v>
          </cell>
          <cell r="E360">
            <v>350</v>
          </cell>
          <cell r="F360">
            <v>0</v>
          </cell>
          <cell r="G360">
            <v>17.37</v>
          </cell>
          <cell r="H360">
            <v>0</v>
          </cell>
          <cell r="I360">
            <v>2</v>
          </cell>
        </row>
        <row r="402">
          <cell r="D402">
            <v>6425</v>
          </cell>
          <cell r="E402">
            <v>360</v>
          </cell>
          <cell r="F402">
            <v>45.97</v>
          </cell>
          <cell r="G402">
            <v>9.860000000000001</v>
          </cell>
          <cell r="H402">
            <v>0</v>
          </cell>
          <cell r="I402">
            <v>512</v>
          </cell>
        </row>
        <row r="479">
          <cell r="D479">
            <v>22790</v>
          </cell>
          <cell r="E479">
            <v>0</v>
          </cell>
          <cell r="F479">
            <v>0</v>
          </cell>
          <cell r="G479">
            <v>70.63999999999999</v>
          </cell>
          <cell r="H479">
            <v>0</v>
          </cell>
          <cell r="I479">
            <v>511.02</v>
          </cell>
        </row>
        <row r="585">
          <cell r="D585">
            <v>42100</v>
          </cell>
          <cell r="E585">
            <v>100</v>
          </cell>
          <cell r="F585">
            <v>0</v>
          </cell>
          <cell r="G585">
            <v>96.66999999999999</v>
          </cell>
          <cell r="H585">
            <v>0</v>
          </cell>
          <cell r="I585">
            <v>4.02</v>
          </cell>
        </row>
        <row r="637">
          <cell r="D637">
            <v>10660</v>
          </cell>
          <cell r="E637">
            <v>0</v>
          </cell>
          <cell r="F637">
            <v>130.35</v>
          </cell>
          <cell r="G637">
            <v>18.26</v>
          </cell>
          <cell r="H637">
            <v>48310</v>
          </cell>
          <cell r="I637">
            <v>34</v>
          </cell>
        </row>
        <row r="675">
          <cell r="D675">
            <v>8900</v>
          </cell>
          <cell r="E675">
            <v>1100</v>
          </cell>
          <cell r="F675">
            <v>0</v>
          </cell>
          <cell r="G675">
            <v>32.11</v>
          </cell>
          <cell r="H675">
            <v>19380</v>
          </cell>
          <cell r="I675">
            <v>6.52</v>
          </cell>
        </row>
        <row r="707">
          <cell r="D707">
            <v>7600</v>
          </cell>
          <cell r="E707">
            <v>0</v>
          </cell>
          <cell r="F707">
            <v>0</v>
          </cell>
          <cell r="G707">
            <v>36.06</v>
          </cell>
          <cell r="H707">
            <v>12325</v>
          </cell>
          <cell r="I707">
            <v>2</v>
          </cell>
        </row>
        <row r="758">
          <cell r="D758">
            <v>11780</v>
          </cell>
          <cell r="E758">
            <v>10848.5</v>
          </cell>
          <cell r="F758">
            <v>113.96</v>
          </cell>
          <cell r="G758">
            <v>37.62</v>
          </cell>
          <cell r="H758">
            <v>-250</v>
          </cell>
          <cell r="I758">
            <v>3608.5200000000004</v>
          </cell>
        </row>
      </sheetData>
      <sheetData sheetId="1">
        <row r="13">
          <cell r="D13">
            <v>0</v>
          </cell>
          <cell r="E13">
            <v>100</v>
          </cell>
          <cell r="F13">
            <v>0.01</v>
          </cell>
          <cell r="G13">
            <v>0</v>
          </cell>
          <cell r="H13">
            <v>0</v>
          </cell>
          <cell r="I13">
            <v>5</v>
          </cell>
        </row>
        <row r="26">
          <cell r="D26">
            <v>600</v>
          </cell>
          <cell r="E26">
            <v>1400</v>
          </cell>
          <cell r="F26">
            <v>0</v>
          </cell>
          <cell r="G26">
            <v>0</v>
          </cell>
          <cell r="H26">
            <v>0</v>
          </cell>
          <cell r="I26">
            <v>10</v>
          </cell>
        </row>
        <row r="58">
          <cell r="D58">
            <v>1118</v>
          </cell>
          <cell r="E58">
            <v>2780</v>
          </cell>
          <cell r="F58">
            <v>0</v>
          </cell>
          <cell r="G58">
            <v>0</v>
          </cell>
          <cell r="H58">
            <v>0</v>
          </cell>
          <cell r="I58">
            <v>1500</v>
          </cell>
        </row>
        <row r="69">
          <cell r="D69">
            <v>400</v>
          </cell>
          <cell r="E69">
            <v>200</v>
          </cell>
          <cell r="F69">
            <v>3.49</v>
          </cell>
          <cell r="G69">
            <v>0</v>
          </cell>
          <cell r="H69">
            <v>0</v>
          </cell>
          <cell r="I69">
            <v>0</v>
          </cell>
        </row>
        <row r="88">
          <cell r="D88">
            <v>3000</v>
          </cell>
          <cell r="E88">
            <v>0</v>
          </cell>
          <cell r="F88">
            <v>0</v>
          </cell>
          <cell r="G88">
            <v>0.69</v>
          </cell>
          <cell r="H88">
            <v>0</v>
          </cell>
          <cell r="I88">
            <v>4.5</v>
          </cell>
        </row>
        <row r="107">
          <cell r="D107">
            <v>10600</v>
          </cell>
          <cell r="E107">
            <v>1500</v>
          </cell>
          <cell r="F107">
            <v>0</v>
          </cell>
          <cell r="G107">
            <v>17.44</v>
          </cell>
          <cell r="H107">
            <v>0</v>
          </cell>
          <cell r="I107">
            <v>1355</v>
          </cell>
        </row>
        <row r="125">
          <cell r="D125">
            <v>8700</v>
          </cell>
          <cell r="E125">
            <v>1079</v>
          </cell>
          <cell r="F125">
            <v>25.040000000000003</v>
          </cell>
          <cell r="G125">
            <v>1.76</v>
          </cell>
          <cell r="H125">
            <v>0</v>
          </cell>
          <cell r="I125">
            <v>250</v>
          </cell>
        </row>
        <row r="137">
          <cell r="D137">
            <v>1200</v>
          </cell>
          <cell r="E137">
            <v>1200</v>
          </cell>
          <cell r="F137">
            <v>0</v>
          </cell>
          <cell r="G137">
            <v>0</v>
          </cell>
          <cell r="H137">
            <v>3300</v>
          </cell>
          <cell r="I137">
            <v>16.5</v>
          </cell>
        </row>
        <row r="147">
          <cell r="D147">
            <v>900</v>
          </cell>
          <cell r="E147">
            <v>0</v>
          </cell>
          <cell r="F147">
            <v>0</v>
          </cell>
          <cell r="G147">
            <v>0.94</v>
          </cell>
          <cell r="H147">
            <v>0</v>
          </cell>
          <cell r="I147">
            <v>0</v>
          </cell>
        </row>
        <row r="168">
          <cell r="D168">
            <v>0</v>
          </cell>
          <cell r="E168">
            <v>1030</v>
          </cell>
          <cell r="F168">
            <v>53.81</v>
          </cell>
          <cell r="G168">
            <v>0</v>
          </cell>
          <cell r="H168">
            <v>0</v>
          </cell>
          <cell r="I168">
            <v>2600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邮电卡"/>
      <sheetName val="农行卡"/>
      <sheetName val="两卡汇总"/>
    </sheetNames>
    <sheetDataSet>
      <sheetData sheetId="0">
        <row r="23">
          <cell r="D23">
            <v>4750</v>
          </cell>
          <cell r="E23">
            <v>0</v>
          </cell>
          <cell r="F23">
            <v>0</v>
          </cell>
          <cell r="G23">
            <v>41.06</v>
          </cell>
          <cell r="H23">
            <v>0</v>
          </cell>
          <cell r="I23">
            <v>2</v>
          </cell>
        </row>
        <row r="60">
          <cell r="D60">
            <v>3150</v>
          </cell>
          <cell r="E60">
            <v>0</v>
          </cell>
          <cell r="F60">
            <v>0</v>
          </cell>
          <cell r="G60">
            <v>17.66</v>
          </cell>
          <cell r="H60">
            <v>23580</v>
          </cell>
          <cell r="I60">
            <v>5.02</v>
          </cell>
        </row>
        <row r="96">
          <cell r="D96">
            <v>5485</v>
          </cell>
          <cell r="E96">
            <v>0</v>
          </cell>
          <cell r="F96">
            <v>124.59</v>
          </cell>
          <cell r="G96">
            <v>0</v>
          </cell>
          <cell r="H96">
            <v>36450</v>
          </cell>
          <cell r="I96">
            <v>6.5</v>
          </cell>
        </row>
        <row r="109">
          <cell r="D109">
            <v>500</v>
          </cell>
          <cell r="E109">
            <v>0</v>
          </cell>
          <cell r="F109">
            <v>0</v>
          </cell>
          <cell r="G109">
            <v>3.87</v>
          </cell>
          <cell r="H109">
            <v>19050</v>
          </cell>
          <cell r="I109">
            <v>2</v>
          </cell>
        </row>
        <row r="126">
          <cell r="D126">
            <v>600</v>
          </cell>
          <cell r="E126">
            <v>1000</v>
          </cell>
          <cell r="F126">
            <v>0</v>
          </cell>
          <cell r="G126">
            <v>3.04</v>
          </cell>
          <cell r="H126">
            <v>0</v>
          </cell>
          <cell r="I126">
            <v>104</v>
          </cell>
        </row>
        <row r="140">
          <cell r="D140">
            <v>1600</v>
          </cell>
          <cell r="E140">
            <v>0</v>
          </cell>
          <cell r="F140">
            <v>27.5</v>
          </cell>
          <cell r="G140">
            <v>10.91</v>
          </cell>
          <cell r="H140">
            <v>0</v>
          </cell>
          <cell r="I140">
            <v>2</v>
          </cell>
        </row>
        <row r="184">
          <cell r="D184">
            <v>13970</v>
          </cell>
          <cell r="E184">
            <v>0</v>
          </cell>
          <cell r="F184">
            <v>0</v>
          </cell>
          <cell r="G184">
            <v>36.5</v>
          </cell>
          <cell r="H184">
            <v>-150</v>
          </cell>
          <cell r="I184">
            <v>2</v>
          </cell>
        </row>
        <row r="242">
          <cell r="D242">
            <v>27000</v>
          </cell>
          <cell r="E242">
            <v>0</v>
          </cell>
          <cell r="F242">
            <v>0</v>
          </cell>
          <cell r="G242">
            <v>142.42000000000002</v>
          </cell>
          <cell r="H242">
            <v>0</v>
          </cell>
          <cell r="I242">
            <v>4.5</v>
          </cell>
        </row>
        <row r="294">
          <cell r="D294">
            <v>15300</v>
          </cell>
          <cell r="E294">
            <v>0</v>
          </cell>
          <cell r="F294">
            <v>52.92</v>
          </cell>
          <cell r="G294">
            <v>21.41</v>
          </cell>
          <cell r="H294">
            <v>37900</v>
          </cell>
          <cell r="I294">
            <v>4.02</v>
          </cell>
        </row>
        <row r="314">
          <cell r="D314">
            <v>4900</v>
          </cell>
          <cell r="E314">
            <v>978</v>
          </cell>
          <cell r="F314">
            <v>0</v>
          </cell>
          <cell r="G314">
            <v>0.81</v>
          </cell>
          <cell r="H314">
            <v>7600</v>
          </cell>
          <cell r="I314">
            <v>2</v>
          </cell>
        </row>
        <row r="331">
          <cell r="D331">
            <v>1630</v>
          </cell>
          <cell r="E331">
            <v>0</v>
          </cell>
          <cell r="F331">
            <v>0</v>
          </cell>
          <cell r="G331">
            <v>7.090000000000001</v>
          </cell>
          <cell r="H331">
            <v>10700</v>
          </cell>
          <cell r="I331">
            <v>4.02</v>
          </cell>
        </row>
        <row r="355">
          <cell r="D355">
            <v>6800</v>
          </cell>
          <cell r="E355">
            <v>0</v>
          </cell>
          <cell r="F355">
            <v>13.11</v>
          </cell>
          <cell r="G355">
            <v>25.47</v>
          </cell>
          <cell r="H355">
            <v>0</v>
          </cell>
          <cell r="I355">
            <v>4.01</v>
          </cell>
        </row>
      </sheetData>
      <sheetData sheetId="1">
        <row r="20">
          <cell r="D20">
            <v>400</v>
          </cell>
          <cell r="E20">
            <v>2316</v>
          </cell>
          <cell r="F20">
            <v>0</v>
          </cell>
          <cell r="G20">
            <v>6.09</v>
          </cell>
          <cell r="H20">
            <v>0</v>
          </cell>
          <cell r="I20">
            <v>300</v>
          </cell>
        </row>
        <row r="36">
          <cell r="D36">
            <v>8100</v>
          </cell>
          <cell r="E36">
            <v>200</v>
          </cell>
          <cell r="F36">
            <v>0</v>
          </cell>
          <cell r="G36">
            <v>8.790000000000001</v>
          </cell>
          <cell r="H36">
            <v>0</v>
          </cell>
          <cell r="I36">
            <v>0</v>
          </cell>
        </row>
        <row r="47">
          <cell r="D47">
            <v>0</v>
          </cell>
          <cell r="E47">
            <v>0</v>
          </cell>
          <cell r="F47">
            <v>56.91</v>
          </cell>
          <cell r="G47">
            <v>0</v>
          </cell>
          <cell r="H47">
            <v>0</v>
          </cell>
          <cell r="I47">
            <v>0</v>
          </cell>
        </row>
        <row r="61">
          <cell r="D61">
            <v>0</v>
          </cell>
          <cell r="E61">
            <v>50</v>
          </cell>
          <cell r="F61">
            <v>0</v>
          </cell>
          <cell r="G61">
            <v>0</v>
          </cell>
          <cell r="H61">
            <v>2400</v>
          </cell>
          <cell r="I61">
            <v>22</v>
          </cell>
        </row>
        <row r="128">
          <cell r="D128">
            <v>0</v>
          </cell>
          <cell r="E128">
            <v>30507.1</v>
          </cell>
          <cell r="F128">
            <v>0</v>
          </cell>
          <cell r="G128">
            <v>0</v>
          </cell>
          <cell r="H128">
            <v>0</v>
          </cell>
          <cell r="I128">
            <v>30125</v>
          </cell>
        </row>
        <row r="141">
          <cell r="D141">
            <v>0</v>
          </cell>
          <cell r="E141">
            <v>10500</v>
          </cell>
          <cell r="F141">
            <v>63.68</v>
          </cell>
          <cell r="G141">
            <v>0</v>
          </cell>
          <cell r="H141">
            <v>0</v>
          </cell>
          <cell r="I141">
            <v>0</v>
          </cell>
        </row>
        <row r="165">
          <cell r="D165">
            <v>2200</v>
          </cell>
          <cell r="E165">
            <v>4910</v>
          </cell>
          <cell r="F165">
            <v>0.060000000000000005</v>
          </cell>
          <cell r="G165">
            <v>6.58</v>
          </cell>
          <cell r="H165">
            <v>0</v>
          </cell>
          <cell r="I165">
            <v>4800</v>
          </cell>
        </row>
        <row r="220">
          <cell r="D220">
            <v>15200</v>
          </cell>
          <cell r="E220">
            <v>205.59</v>
          </cell>
          <cell r="F220">
            <v>0</v>
          </cell>
          <cell r="G220">
            <v>59.120000000000005</v>
          </cell>
          <cell r="H220">
            <v>0</v>
          </cell>
          <cell r="I220">
            <v>0</v>
          </cell>
        </row>
        <row r="244">
          <cell r="D244">
            <v>7200</v>
          </cell>
          <cell r="E244">
            <v>300</v>
          </cell>
          <cell r="F244">
            <v>92.19</v>
          </cell>
          <cell r="G244">
            <v>18.34</v>
          </cell>
          <cell r="H244">
            <v>14400</v>
          </cell>
          <cell r="I244">
            <v>0</v>
          </cell>
        </row>
        <row r="259">
          <cell r="D259">
            <v>1200</v>
          </cell>
          <cell r="E259">
            <v>28.88</v>
          </cell>
          <cell r="F259">
            <v>0</v>
          </cell>
          <cell r="G259">
            <v>10.21</v>
          </cell>
          <cell r="H259">
            <v>8400</v>
          </cell>
          <cell r="I259">
            <v>0</v>
          </cell>
        </row>
        <row r="283">
          <cell r="D283">
            <v>5825</v>
          </cell>
          <cell r="E283">
            <v>4500</v>
          </cell>
          <cell r="F283">
            <v>0</v>
          </cell>
          <cell r="G283">
            <v>8.98</v>
          </cell>
          <cell r="H283">
            <v>0</v>
          </cell>
          <cell r="I283">
            <v>191</v>
          </cell>
        </row>
        <row r="305">
          <cell r="D305">
            <v>3000</v>
          </cell>
          <cell r="E305">
            <v>1770</v>
          </cell>
          <cell r="F305">
            <v>37.95</v>
          </cell>
          <cell r="G305">
            <v>16.36</v>
          </cell>
          <cell r="H305">
            <v>2000</v>
          </cell>
          <cell r="I305">
            <v>780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workbookViewId="0" topLeftCell="C139">
      <selection activeCell="A156" sqref="A156"/>
    </sheetView>
  </sheetViews>
  <sheetFormatPr defaultColWidth="9.00390625" defaultRowHeight="14.25"/>
  <cols>
    <col min="1" max="1" width="3.375" style="44" customWidth="1"/>
    <col min="2" max="2" width="8.375" style="13" customWidth="1"/>
    <col min="3" max="3" width="49.75390625" style="13" customWidth="1"/>
    <col min="4" max="4" width="9.375" style="44" bestFit="1" customWidth="1"/>
    <col min="5" max="6" width="9.00390625" style="44" customWidth="1"/>
    <col min="7" max="7" width="10.25390625" style="44" customWidth="1"/>
    <col min="8" max="8" width="9.375" style="44" bestFit="1" customWidth="1"/>
    <col min="9" max="9" width="9.00390625" style="44" customWidth="1"/>
    <col min="10" max="10" width="10.875" style="44" customWidth="1"/>
    <col min="11" max="16384" width="9.00390625" style="13" customWidth="1"/>
  </cols>
  <sheetData>
    <row r="1" spans="1:10" s="1" customFormat="1" ht="18.75">
      <c r="A1" s="116" t="s">
        <v>35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1" customFormat="1" ht="19.5" thickBot="1">
      <c r="A2" s="116" t="s">
        <v>3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s="2" customFormat="1" ht="15.75" customHeight="1">
      <c r="A3" s="117"/>
      <c r="B3" s="119" t="s">
        <v>4</v>
      </c>
      <c r="C3" s="119" t="s">
        <v>5</v>
      </c>
      <c r="D3" s="121" t="s">
        <v>6</v>
      </c>
      <c r="E3" s="122"/>
      <c r="F3" s="122"/>
      <c r="G3" s="123"/>
      <c r="H3" s="121" t="s">
        <v>7</v>
      </c>
      <c r="I3" s="123"/>
      <c r="J3" s="119" t="s">
        <v>8</v>
      </c>
    </row>
    <row r="4" spans="1:10" s="2" customFormat="1" ht="15" thickBot="1">
      <c r="A4" s="118"/>
      <c r="B4" s="120"/>
      <c r="C4" s="120"/>
      <c r="D4" s="3" t="s">
        <v>9</v>
      </c>
      <c r="E4" s="4" t="s">
        <v>10</v>
      </c>
      <c r="F4" s="4" t="s">
        <v>11</v>
      </c>
      <c r="G4" s="5" t="s">
        <v>12</v>
      </c>
      <c r="H4" s="3" t="s">
        <v>13</v>
      </c>
      <c r="I4" s="5" t="s">
        <v>14</v>
      </c>
      <c r="J4" s="120"/>
    </row>
    <row r="5" spans="1:10" ht="14.25" customHeight="1">
      <c r="A5" s="6"/>
      <c r="B5" s="7"/>
      <c r="C5" s="8" t="s">
        <v>15</v>
      </c>
      <c r="D5" s="9"/>
      <c r="E5" s="10"/>
      <c r="F5" s="10"/>
      <c r="G5" s="11"/>
      <c r="H5" s="9"/>
      <c r="I5" s="11"/>
      <c r="J5" s="12">
        <v>28497.33</v>
      </c>
    </row>
    <row r="6" spans="1:10" ht="14.25" customHeight="1">
      <c r="A6" s="14">
        <v>1</v>
      </c>
      <c r="B6" s="15" t="s">
        <v>38</v>
      </c>
      <c r="C6" s="53" t="s">
        <v>36</v>
      </c>
      <c r="D6" s="17">
        <v>600</v>
      </c>
      <c r="E6" s="18"/>
      <c r="F6" s="18"/>
      <c r="G6" s="19"/>
      <c r="H6" s="17"/>
      <c r="I6" s="19"/>
      <c r="J6" s="20">
        <f>J5+D6+E6+F6+G6-H6-I6</f>
        <v>29097.33</v>
      </c>
    </row>
    <row r="7" spans="1:10" ht="14.25" customHeight="1">
      <c r="A7" s="14">
        <f>A6+1</f>
        <v>2</v>
      </c>
      <c r="B7" s="15" t="s">
        <v>38</v>
      </c>
      <c r="C7" s="16" t="s">
        <v>16</v>
      </c>
      <c r="D7" s="17"/>
      <c r="E7" s="18"/>
      <c r="F7" s="18"/>
      <c r="G7" s="19"/>
      <c r="H7" s="17"/>
      <c r="I7" s="19">
        <v>2</v>
      </c>
      <c r="J7" s="20">
        <f>J6+D7+E7+F7+G7-H7-I7</f>
        <v>29095.33</v>
      </c>
    </row>
    <row r="8" spans="1:10" ht="14.25" customHeight="1">
      <c r="A8" s="14">
        <f>A7+1</f>
        <v>3</v>
      </c>
      <c r="B8" s="15" t="s">
        <v>39</v>
      </c>
      <c r="C8" s="16" t="s">
        <v>37</v>
      </c>
      <c r="D8" s="17">
        <v>200</v>
      </c>
      <c r="E8" s="18"/>
      <c r="F8" s="18"/>
      <c r="G8" s="19">
        <v>0.37</v>
      </c>
      <c r="H8" s="17"/>
      <c r="I8" s="19"/>
      <c r="J8" s="20">
        <f>J7+D8+E8+F8+G8-H8-I8</f>
        <v>29295.7</v>
      </c>
    </row>
    <row r="9" spans="1:10" ht="14.25" customHeight="1" thickBot="1">
      <c r="A9" s="14">
        <f>A8+1</f>
        <v>4</v>
      </c>
      <c r="B9" s="15" t="s">
        <v>40</v>
      </c>
      <c r="C9" s="16" t="s">
        <v>41</v>
      </c>
      <c r="D9" s="17">
        <v>100</v>
      </c>
      <c r="E9" s="18"/>
      <c r="F9" s="18"/>
      <c r="G9" s="19"/>
      <c r="H9" s="17"/>
      <c r="I9" s="19"/>
      <c r="J9" s="20">
        <f>J8+D9+E9+F9+G9-H9-I9</f>
        <v>29395.7</v>
      </c>
    </row>
    <row r="10" spans="1:10" ht="14.25" customHeight="1">
      <c r="A10" s="26"/>
      <c r="B10" s="27"/>
      <c r="C10" s="28" t="s">
        <v>17</v>
      </c>
      <c r="D10" s="29">
        <f>SUM(D6:D9)</f>
        <v>900</v>
      </c>
      <c r="E10" s="30">
        <f>SUM(E6:E9)</f>
        <v>0</v>
      </c>
      <c r="F10" s="30">
        <f>SUM(F6:F9)</f>
        <v>0</v>
      </c>
      <c r="G10" s="31">
        <f>SUM(G6:G9)</f>
        <v>0.37</v>
      </c>
      <c r="H10" s="32">
        <f>SUM(H6:H9)</f>
        <v>0</v>
      </c>
      <c r="I10" s="31">
        <f>SUM(I6:I9)</f>
        <v>2</v>
      </c>
      <c r="J10" s="33">
        <f>J5+D10+E10+F10+G10-H10-I10</f>
        <v>29395.7</v>
      </c>
    </row>
    <row r="11" spans="1:10" ht="14.25" customHeight="1" thickBot="1">
      <c r="A11" s="34"/>
      <c r="B11" s="34"/>
      <c r="C11" s="35" t="s">
        <v>42</v>
      </c>
      <c r="D11" s="36">
        <f aca="true" t="shared" si="0" ref="D11:J11">D10</f>
        <v>900</v>
      </c>
      <c r="E11" s="37">
        <f t="shared" si="0"/>
        <v>0</v>
      </c>
      <c r="F11" s="37">
        <f t="shared" si="0"/>
        <v>0</v>
      </c>
      <c r="G11" s="38">
        <f t="shared" si="0"/>
        <v>0.37</v>
      </c>
      <c r="H11" s="37">
        <f t="shared" si="0"/>
        <v>0</v>
      </c>
      <c r="I11" s="38">
        <f t="shared" si="0"/>
        <v>2</v>
      </c>
      <c r="J11" s="38">
        <f>J10</f>
        <v>29395.7</v>
      </c>
    </row>
    <row r="12" spans="1:10" ht="14.25" customHeight="1" thickBot="1">
      <c r="A12" s="39"/>
      <c r="B12" s="39"/>
      <c r="C12" s="40" t="s">
        <v>43</v>
      </c>
      <c r="D12" s="41">
        <f>320021+D11</f>
        <v>320921</v>
      </c>
      <c r="E12" s="42">
        <f>45042+E11</f>
        <v>45042</v>
      </c>
      <c r="F12" s="42">
        <f>693.77+F11</f>
        <v>693.77</v>
      </c>
      <c r="G12" s="43">
        <f>787.22+G11</f>
        <v>787.59</v>
      </c>
      <c r="H12" s="42">
        <f>324538+H11</f>
        <v>324538</v>
      </c>
      <c r="I12" s="42">
        <f>13508.66+I11</f>
        <v>13510.66</v>
      </c>
      <c r="J12" s="43">
        <f>D12+E12+F12+G12-H12-I12</f>
        <v>29395.700000000044</v>
      </c>
    </row>
    <row r="14" spans="1:10" s="1" customFormat="1" ht="18.75">
      <c r="A14" s="116" t="s">
        <v>44</v>
      </c>
      <c r="B14" s="116"/>
      <c r="C14" s="116"/>
      <c r="D14" s="116"/>
      <c r="E14" s="116"/>
      <c r="F14" s="116"/>
      <c r="G14" s="116"/>
      <c r="H14" s="116"/>
      <c r="I14" s="116"/>
      <c r="J14" s="116"/>
    </row>
    <row r="15" spans="1:10" s="1" customFormat="1" ht="19.5" thickBot="1">
      <c r="A15" s="116" t="s">
        <v>3</v>
      </c>
      <c r="B15" s="116"/>
      <c r="C15" s="116"/>
      <c r="D15" s="116"/>
      <c r="E15" s="116"/>
      <c r="F15" s="116"/>
      <c r="G15" s="116"/>
      <c r="H15" s="116"/>
      <c r="I15" s="116"/>
      <c r="J15" s="116"/>
    </row>
    <row r="16" spans="1:10" s="2" customFormat="1" ht="15.75" customHeight="1">
      <c r="A16" s="117"/>
      <c r="B16" s="119" t="s">
        <v>4</v>
      </c>
      <c r="C16" s="119" t="s">
        <v>5</v>
      </c>
      <c r="D16" s="121" t="s">
        <v>6</v>
      </c>
      <c r="E16" s="122"/>
      <c r="F16" s="122"/>
      <c r="G16" s="123"/>
      <c r="H16" s="121" t="s">
        <v>7</v>
      </c>
      <c r="I16" s="123"/>
      <c r="J16" s="119" t="s">
        <v>8</v>
      </c>
    </row>
    <row r="17" spans="1:10" s="2" customFormat="1" ht="15" thickBot="1">
      <c r="A17" s="118"/>
      <c r="B17" s="120"/>
      <c r="C17" s="120"/>
      <c r="D17" s="3" t="s">
        <v>9</v>
      </c>
      <c r="E17" s="4" t="s">
        <v>10</v>
      </c>
      <c r="F17" s="4" t="s">
        <v>11</v>
      </c>
      <c r="G17" s="5" t="s">
        <v>12</v>
      </c>
      <c r="H17" s="3" t="s">
        <v>13</v>
      </c>
      <c r="I17" s="5" t="s">
        <v>14</v>
      </c>
      <c r="J17" s="120"/>
    </row>
    <row r="18" spans="1:10" ht="14.25" customHeight="1">
      <c r="A18" s="6"/>
      <c r="B18" s="7"/>
      <c r="C18" s="8" t="s">
        <v>18</v>
      </c>
      <c r="D18" s="9"/>
      <c r="E18" s="10"/>
      <c r="F18" s="10"/>
      <c r="G18" s="11"/>
      <c r="H18" s="9"/>
      <c r="I18" s="11"/>
      <c r="J18" s="12">
        <f>J12</f>
        <v>29395.700000000044</v>
      </c>
    </row>
    <row r="19" spans="1:10" ht="14.25" customHeight="1">
      <c r="A19" s="14">
        <v>1</v>
      </c>
      <c r="B19" s="15" t="s">
        <v>45</v>
      </c>
      <c r="C19" s="16" t="s">
        <v>46</v>
      </c>
      <c r="D19" s="17">
        <v>800</v>
      </c>
      <c r="E19" s="18"/>
      <c r="F19" s="18"/>
      <c r="G19" s="19"/>
      <c r="H19" s="17"/>
      <c r="I19" s="19"/>
      <c r="J19" s="20">
        <f aca="true" t="shared" si="1" ref="J19:J32">J18+D19+E19+F19+G19-H19-I19</f>
        <v>30195.700000000044</v>
      </c>
    </row>
    <row r="20" spans="1:10" ht="14.25" customHeight="1">
      <c r="A20" s="14">
        <f aca="true" t="shared" si="2" ref="A20:A32">A19+1</f>
        <v>2</v>
      </c>
      <c r="B20" s="15" t="s">
        <v>47</v>
      </c>
      <c r="C20" s="16" t="s">
        <v>49</v>
      </c>
      <c r="D20" s="17">
        <v>400</v>
      </c>
      <c r="E20" s="18"/>
      <c r="F20" s="18"/>
      <c r="G20" s="19"/>
      <c r="H20" s="17"/>
      <c r="I20" s="19"/>
      <c r="J20" s="20">
        <f t="shared" si="1"/>
        <v>30595.700000000044</v>
      </c>
    </row>
    <row r="21" spans="1:10" ht="14.25" customHeight="1">
      <c r="A21" s="14">
        <f t="shared" si="2"/>
        <v>3</v>
      </c>
      <c r="B21" s="15" t="s">
        <v>50</v>
      </c>
      <c r="C21" s="16" t="s">
        <v>48</v>
      </c>
      <c r="D21" s="17">
        <v>3400</v>
      </c>
      <c r="E21" s="18"/>
      <c r="F21" s="18"/>
      <c r="G21" s="19"/>
      <c r="H21" s="17"/>
      <c r="I21" s="19"/>
      <c r="J21" s="20">
        <f t="shared" si="1"/>
        <v>33995.70000000004</v>
      </c>
    </row>
    <row r="22" spans="1:10" ht="14.25" customHeight="1">
      <c r="A22" s="14">
        <f t="shared" si="2"/>
        <v>4</v>
      </c>
      <c r="B22" s="15" t="s">
        <v>51</v>
      </c>
      <c r="C22" s="16" t="s">
        <v>52</v>
      </c>
      <c r="D22" s="17">
        <v>600</v>
      </c>
      <c r="E22" s="18"/>
      <c r="F22" s="18"/>
      <c r="G22" s="19">
        <v>10</v>
      </c>
      <c r="H22" s="17"/>
      <c r="I22" s="19"/>
      <c r="J22" s="20">
        <f t="shared" si="1"/>
        <v>34605.70000000004</v>
      </c>
    </row>
    <row r="23" spans="1:10" ht="14.25" customHeight="1">
      <c r="A23" s="14">
        <f t="shared" si="2"/>
        <v>5</v>
      </c>
      <c r="B23" s="15" t="s">
        <v>53</v>
      </c>
      <c r="C23" s="16" t="s">
        <v>16</v>
      </c>
      <c r="D23" s="17"/>
      <c r="E23" s="18"/>
      <c r="F23" s="18"/>
      <c r="G23" s="19"/>
      <c r="H23" s="17"/>
      <c r="I23" s="19">
        <v>2</v>
      </c>
      <c r="J23" s="20">
        <f t="shared" si="1"/>
        <v>34603.70000000004</v>
      </c>
    </row>
    <row r="24" spans="1:10" ht="14.25" customHeight="1">
      <c r="A24" s="14">
        <f t="shared" si="2"/>
        <v>6</v>
      </c>
      <c r="B24" s="15" t="s">
        <v>54</v>
      </c>
      <c r="C24" s="21" t="s">
        <v>55</v>
      </c>
      <c r="D24" s="17">
        <v>400</v>
      </c>
      <c r="E24" s="18"/>
      <c r="F24" s="18"/>
      <c r="G24" s="19">
        <v>4.99</v>
      </c>
      <c r="H24" s="17"/>
      <c r="I24" s="19"/>
      <c r="J24" s="20">
        <f t="shared" si="1"/>
        <v>35008.69000000004</v>
      </c>
    </row>
    <row r="25" spans="1:10" ht="14.25" customHeight="1">
      <c r="A25" s="14">
        <f t="shared" si="2"/>
        <v>7</v>
      </c>
      <c r="B25" s="15" t="s">
        <v>56</v>
      </c>
      <c r="C25" s="21" t="s">
        <v>57</v>
      </c>
      <c r="D25" s="17"/>
      <c r="E25" s="18"/>
      <c r="F25" s="18"/>
      <c r="G25" s="19"/>
      <c r="H25" s="17">
        <v>14150</v>
      </c>
      <c r="I25" s="19"/>
      <c r="J25" s="20">
        <f t="shared" si="1"/>
        <v>20858.69000000004</v>
      </c>
    </row>
    <row r="26" spans="1:10" ht="14.25" customHeight="1">
      <c r="A26" s="14">
        <f t="shared" si="2"/>
        <v>8</v>
      </c>
      <c r="B26" s="15" t="s">
        <v>56</v>
      </c>
      <c r="C26" s="21" t="s">
        <v>58</v>
      </c>
      <c r="D26" s="17"/>
      <c r="E26" s="18"/>
      <c r="F26" s="18"/>
      <c r="G26" s="19"/>
      <c r="H26" s="17"/>
      <c r="I26" s="19">
        <v>50</v>
      </c>
      <c r="J26" s="20">
        <f t="shared" si="1"/>
        <v>20808.69000000004</v>
      </c>
    </row>
    <row r="27" spans="1:10" ht="14.25" customHeight="1">
      <c r="A27" s="14">
        <f t="shared" si="2"/>
        <v>9</v>
      </c>
      <c r="B27" s="15" t="s">
        <v>56</v>
      </c>
      <c r="C27" s="21" t="s">
        <v>19</v>
      </c>
      <c r="D27" s="17"/>
      <c r="E27" s="18"/>
      <c r="F27" s="18"/>
      <c r="G27" s="19"/>
      <c r="H27" s="17"/>
      <c r="I27" s="19"/>
      <c r="J27" s="20">
        <f t="shared" si="1"/>
        <v>20808.69000000004</v>
      </c>
    </row>
    <row r="28" spans="1:10" ht="14.25" customHeight="1">
      <c r="A28" s="14">
        <f t="shared" si="2"/>
        <v>10</v>
      </c>
      <c r="B28" s="15" t="s">
        <v>56</v>
      </c>
      <c r="C28" s="21" t="s">
        <v>59</v>
      </c>
      <c r="D28" s="17">
        <v>1300</v>
      </c>
      <c r="E28" s="18"/>
      <c r="F28" s="18"/>
      <c r="G28" s="19"/>
      <c r="H28" s="17"/>
      <c r="I28" s="19"/>
      <c r="J28" s="20">
        <f t="shared" si="1"/>
        <v>22108.69000000004</v>
      </c>
    </row>
    <row r="29" spans="1:10" ht="14.25" customHeight="1">
      <c r="A29" s="14">
        <f t="shared" si="2"/>
        <v>11</v>
      </c>
      <c r="B29" s="15" t="s">
        <v>60</v>
      </c>
      <c r="C29" s="21" t="s">
        <v>61</v>
      </c>
      <c r="D29" s="17">
        <v>600</v>
      </c>
      <c r="E29" s="18"/>
      <c r="F29" s="18"/>
      <c r="G29" s="19">
        <v>3.17</v>
      </c>
      <c r="H29" s="17"/>
      <c r="I29" s="19"/>
      <c r="J29" s="20">
        <f t="shared" si="1"/>
        <v>22711.860000000037</v>
      </c>
    </row>
    <row r="30" spans="1:10" ht="14.25" customHeight="1">
      <c r="A30" s="14">
        <f t="shared" si="2"/>
        <v>12</v>
      </c>
      <c r="B30" s="15" t="s">
        <v>62</v>
      </c>
      <c r="C30" s="21" t="s">
        <v>63</v>
      </c>
      <c r="D30" s="17">
        <v>200</v>
      </c>
      <c r="E30" s="18"/>
      <c r="F30" s="18"/>
      <c r="G30" s="19">
        <v>2.94</v>
      </c>
      <c r="H30" s="17"/>
      <c r="I30" s="19"/>
      <c r="J30" s="20">
        <f t="shared" si="1"/>
        <v>22914.800000000036</v>
      </c>
    </row>
    <row r="31" spans="1:10" ht="14.25" customHeight="1">
      <c r="A31" s="14">
        <f t="shared" si="2"/>
        <v>13</v>
      </c>
      <c r="B31" s="15" t="s">
        <v>62</v>
      </c>
      <c r="C31" s="21" t="s">
        <v>64</v>
      </c>
      <c r="D31" s="17">
        <v>200</v>
      </c>
      <c r="E31" s="18"/>
      <c r="F31" s="18"/>
      <c r="G31" s="19">
        <v>3.2</v>
      </c>
      <c r="H31" s="17"/>
      <c r="I31" s="19"/>
      <c r="J31" s="20">
        <f t="shared" si="1"/>
        <v>23118.000000000036</v>
      </c>
    </row>
    <row r="32" spans="1:10" ht="14.25" customHeight="1" thickBot="1">
      <c r="A32" s="14">
        <f t="shared" si="2"/>
        <v>14</v>
      </c>
      <c r="B32" s="15" t="s">
        <v>65</v>
      </c>
      <c r="C32" s="21" t="s">
        <v>66</v>
      </c>
      <c r="D32" s="17"/>
      <c r="E32" s="18"/>
      <c r="F32" s="18"/>
      <c r="G32" s="19"/>
      <c r="H32" s="17">
        <v>10000</v>
      </c>
      <c r="I32" s="19"/>
      <c r="J32" s="20">
        <f t="shared" si="1"/>
        <v>13118.000000000036</v>
      </c>
    </row>
    <row r="33" spans="1:10" ht="14.25" customHeight="1">
      <c r="A33" s="26"/>
      <c r="B33" s="27"/>
      <c r="C33" s="28" t="s">
        <v>17</v>
      </c>
      <c r="D33" s="29">
        <f>SUM(D19:D32)</f>
        <v>7900</v>
      </c>
      <c r="E33" s="30">
        <f>SUM(E19:E32)</f>
        <v>0</v>
      </c>
      <c r="F33" s="30">
        <f>SUM(F19:F32)</f>
        <v>0</v>
      </c>
      <c r="G33" s="31">
        <f>SUM(G19:G32)</f>
        <v>24.3</v>
      </c>
      <c r="H33" s="32">
        <f>SUM(H19:H32)</f>
        <v>24150</v>
      </c>
      <c r="I33" s="47">
        <f>SUM(I19:I32)</f>
        <v>52</v>
      </c>
      <c r="J33" s="48">
        <f>J18+D33+E33+F33+G33-H33-I33</f>
        <v>13118.000000000044</v>
      </c>
    </row>
    <row r="34" spans="1:10" ht="14.25" customHeight="1" thickBot="1">
      <c r="A34" s="34"/>
      <c r="B34" s="34"/>
      <c r="C34" s="35" t="s">
        <v>68</v>
      </c>
      <c r="D34" s="36">
        <f aca="true" t="shared" si="3" ref="D34:J34">D33</f>
        <v>7900</v>
      </c>
      <c r="E34" s="37">
        <f t="shared" si="3"/>
        <v>0</v>
      </c>
      <c r="F34" s="37">
        <f t="shared" si="3"/>
        <v>0</v>
      </c>
      <c r="G34" s="38">
        <f t="shared" si="3"/>
        <v>24.3</v>
      </c>
      <c r="H34" s="37">
        <f t="shared" si="3"/>
        <v>24150</v>
      </c>
      <c r="I34" s="49">
        <f t="shared" si="3"/>
        <v>52</v>
      </c>
      <c r="J34" s="50">
        <f t="shared" si="3"/>
        <v>13118.000000000044</v>
      </c>
    </row>
    <row r="35" spans="1:10" ht="14.25" customHeight="1" thickBot="1">
      <c r="A35" s="39"/>
      <c r="B35" s="39"/>
      <c r="C35" s="40" t="s">
        <v>67</v>
      </c>
      <c r="D35" s="41">
        <f>D12+D34</f>
        <v>328821</v>
      </c>
      <c r="E35" s="42">
        <f>E34+E12</f>
        <v>45042</v>
      </c>
      <c r="F35" s="42">
        <f>F34+F12</f>
        <v>693.77</v>
      </c>
      <c r="G35" s="43">
        <f>G34+G12</f>
        <v>811.89</v>
      </c>
      <c r="H35" s="42">
        <f>H34+H12</f>
        <v>348688</v>
      </c>
      <c r="I35" s="51">
        <f>I34+I12</f>
        <v>13562.66</v>
      </c>
      <c r="J35" s="52">
        <f>D35+E35+F35+G35-H35-I35</f>
        <v>13118.000000000033</v>
      </c>
    </row>
    <row r="38" spans="1:10" s="1" customFormat="1" ht="18.75">
      <c r="A38" s="116" t="s">
        <v>69</v>
      </c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s="1" customFormat="1" ht="19.5" thickBot="1">
      <c r="A39" s="116" t="s">
        <v>3</v>
      </c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s="2" customFormat="1" ht="15.75" customHeight="1">
      <c r="A40" s="117"/>
      <c r="B40" s="119" t="s">
        <v>4</v>
      </c>
      <c r="C40" s="119" t="s">
        <v>5</v>
      </c>
      <c r="D40" s="121" t="s">
        <v>6</v>
      </c>
      <c r="E40" s="122"/>
      <c r="F40" s="122"/>
      <c r="G40" s="123"/>
      <c r="H40" s="121" t="s">
        <v>7</v>
      </c>
      <c r="I40" s="123"/>
      <c r="J40" s="119" t="s">
        <v>8</v>
      </c>
    </row>
    <row r="41" spans="1:10" s="2" customFormat="1" ht="15" thickBot="1">
      <c r="A41" s="118"/>
      <c r="B41" s="120"/>
      <c r="C41" s="120"/>
      <c r="D41" s="3" t="s">
        <v>9</v>
      </c>
      <c r="E41" s="4" t="s">
        <v>10</v>
      </c>
      <c r="F41" s="4" t="s">
        <v>11</v>
      </c>
      <c r="G41" s="5" t="s">
        <v>12</v>
      </c>
      <c r="H41" s="3" t="s">
        <v>13</v>
      </c>
      <c r="I41" s="5" t="s">
        <v>14</v>
      </c>
      <c r="J41" s="120"/>
    </row>
    <row r="42" spans="1:10" ht="14.25">
      <c r="A42" s="6"/>
      <c r="B42" s="7"/>
      <c r="C42" s="8" t="s">
        <v>18</v>
      </c>
      <c r="D42" s="9"/>
      <c r="E42" s="10"/>
      <c r="F42" s="10"/>
      <c r="G42" s="11"/>
      <c r="H42" s="9"/>
      <c r="I42" s="11"/>
      <c r="J42" s="12">
        <f>J35</f>
        <v>13118.000000000033</v>
      </c>
    </row>
    <row r="43" spans="1:10" ht="12.75" customHeight="1">
      <c r="A43" s="14">
        <v>1</v>
      </c>
      <c r="B43" s="15" t="s">
        <v>70</v>
      </c>
      <c r="C43" s="70" t="s">
        <v>20</v>
      </c>
      <c r="D43" s="17"/>
      <c r="E43" s="18"/>
      <c r="F43" s="18"/>
      <c r="G43" s="19"/>
      <c r="H43" s="17"/>
      <c r="I43" s="19">
        <v>2</v>
      </c>
      <c r="J43" s="20">
        <f aca="true" t="shared" si="4" ref="J43:J50">J42+D43+E43+F43+G43-H43-I43</f>
        <v>13116.000000000033</v>
      </c>
    </row>
    <row r="44" spans="1:10" ht="12.75" customHeight="1">
      <c r="A44" s="14">
        <f aca="true" t="shared" si="5" ref="A44:A50">A43+1</f>
        <v>2</v>
      </c>
      <c r="B44" s="15" t="s">
        <v>71</v>
      </c>
      <c r="C44" s="21" t="s">
        <v>81</v>
      </c>
      <c r="D44" s="17">
        <v>1800</v>
      </c>
      <c r="E44" s="18"/>
      <c r="F44" s="18"/>
      <c r="G44" s="19"/>
      <c r="H44" s="17"/>
      <c r="I44" s="19"/>
      <c r="J44" s="20">
        <f t="shared" si="4"/>
        <v>14916.000000000033</v>
      </c>
    </row>
    <row r="45" spans="1:10" ht="12.75" customHeight="1">
      <c r="A45" s="14">
        <f t="shared" si="5"/>
        <v>3</v>
      </c>
      <c r="B45" s="15" t="s">
        <v>72</v>
      </c>
      <c r="C45" s="70" t="s">
        <v>73</v>
      </c>
      <c r="D45" s="17"/>
      <c r="E45" s="18"/>
      <c r="F45" s="18"/>
      <c r="G45" s="19"/>
      <c r="H45" s="17">
        <v>1750</v>
      </c>
      <c r="I45" s="19"/>
      <c r="J45" s="20">
        <f t="shared" si="4"/>
        <v>13166.000000000033</v>
      </c>
    </row>
    <row r="46" spans="1:10" ht="12.75" customHeight="1">
      <c r="A46" s="14">
        <f t="shared" si="5"/>
        <v>4</v>
      </c>
      <c r="B46" s="15" t="s">
        <v>72</v>
      </c>
      <c r="C46" s="70" t="s">
        <v>74</v>
      </c>
      <c r="D46" s="17"/>
      <c r="E46" s="18"/>
      <c r="F46" s="18"/>
      <c r="G46" s="19"/>
      <c r="H46" s="17">
        <v>6400</v>
      </c>
      <c r="I46" s="19"/>
      <c r="J46" s="20">
        <f t="shared" si="4"/>
        <v>6766.000000000033</v>
      </c>
    </row>
    <row r="47" spans="1:10" ht="12.75" customHeight="1">
      <c r="A47" s="14">
        <f t="shared" si="5"/>
        <v>5</v>
      </c>
      <c r="B47" s="15" t="s">
        <v>76</v>
      </c>
      <c r="C47" s="21" t="s">
        <v>75</v>
      </c>
      <c r="D47" s="17">
        <v>400</v>
      </c>
      <c r="E47" s="18"/>
      <c r="F47" s="18"/>
      <c r="G47" s="19">
        <v>4.92</v>
      </c>
      <c r="H47" s="17"/>
      <c r="I47" s="19"/>
      <c r="J47" s="20">
        <f t="shared" si="4"/>
        <v>7170.920000000033</v>
      </c>
    </row>
    <row r="48" spans="1:10" ht="12.75" customHeight="1">
      <c r="A48" s="14">
        <f t="shared" si="5"/>
        <v>6</v>
      </c>
      <c r="B48" s="15" t="s">
        <v>77</v>
      </c>
      <c r="C48" s="71" t="s">
        <v>78</v>
      </c>
      <c r="D48" s="17"/>
      <c r="E48" s="18"/>
      <c r="F48" s="18"/>
      <c r="G48" s="19"/>
      <c r="H48" s="17">
        <v>1200</v>
      </c>
      <c r="I48" s="19"/>
      <c r="J48" s="20">
        <f t="shared" si="4"/>
        <v>5970.920000000033</v>
      </c>
    </row>
    <row r="49" spans="1:10" ht="12.75" customHeight="1">
      <c r="A49" s="14">
        <f t="shared" si="5"/>
        <v>7</v>
      </c>
      <c r="B49" s="15" t="s">
        <v>79</v>
      </c>
      <c r="C49" s="71" t="s">
        <v>21</v>
      </c>
      <c r="D49" s="17"/>
      <c r="E49" s="18"/>
      <c r="F49" s="18">
        <v>12.15</v>
      </c>
      <c r="G49" s="19"/>
      <c r="H49" s="17"/>
      <c r="I49" s="19"/>
      <c r="J49" s="20">
        <f t="shared" si="4"/>
        <v>5983.070000000032</v>
      </c>
    </row>
    <row r="50" spans="1:10" ht="12.75" customHeight="1" thickBot="1">
      <c r="A50" s="14">
        <f t="shared" si="5"/>
        <v>8</v>
      </c>
      <c r="B50" s="15" t="s">
        <v>80</v>
      </c>
      <c r="C50" s="71" t="s">
        <v>82</v>
      </c>
      <c r="D50" s="17">
        <v>400</v>
      </c>
      <c r="E50" s="18"/>
      <c r="F50" s="18"/>
      <c r="G50" s="19">
        <v>1.56</v>
      </c>
      <c r="H50" s="17"/>
      <c r="I50" s="19"/>
      <c r="J50" s="20">
        <f t="shared" si="4"/>
        <v>6384.630000000033</v>
      </c>
    </row>
    <row r="51" spans="1:10" ht="12.75" customHeight="1">
      <c r="A51" s="26"/>
      <c r="B51" s="27"/>
      <c r="C51" s="28" t="s">
        <v>17</v>
      </c>
      <c r="D51" s="29">
        <f>SUM(D43:D50)</f>
        <v>2600</v>
      </c>
      <c r="E51" s="30">
        <f>SUM(E43:E50)</f>
        <v>0</v>
      </c>
      <c r="F51" s="30">
        <f>SUM(F43:F50)</f>
        <v>12.15</v>
      </c>
      <c r="G51" s="31">
        <f>SUM(G43:G50)</f>
        <v>6.48</v>
      </c>
      <c r="H51" s="32">
        <f>SUM(H43:H50)</f>
        <v>9350</v>
      </c>
      <c r="I51" s="47">
        <f>SUM(I43:I50)</f>
        <v>2</v>
      </c>
      <c r="J51" s="48">
        <f>J42+D51+E51+F51+G51-H51-I51</f>
        <v>6384.630000000032</v>
      </c>
    </row>
    <row r="52" spans="1:10" ht="12.75" customHeight="1" thickBot="1">
      <c r="A52" s="34"/>
      <c r="B52" s="34"/>
      <c r="C52" s="35" t="s">
        <v>83</v>
      </c>
      <c r="D52" s="36">
        <f aca="true" t="shared" si="6" ref="D52:J52">D51</f>
        <v>2600</v>
      </c>
      <c r="E52" s="37">
        <f t="shared" si="6"/>
        <v>0</v>
      </c>
      <c r="F52" s="37">
        <f t="shared" si="6"/>
        <v>12.15</v>
      </c>
      <c r="G52" s="38">
        <f t="shared" si="6"/>
        <v>6.48</v>
      </c>
      <c r="H52" s="37">
        <f t="shared" si="6"/>
        <v>9350</v>
      </c>
      <c r="I52" s="49">
        <f t="shared" si="6"/>
        <v>2</v>
      </c>
      <c r="J52" s="50">
        <f t="shared" si="6"/>
        <v>6384.630000000032</v>
      </c>
    </row>
    <row r="53" spans="1:10" ht="12.75" customHeight="1" thickBot="1">
      <c r="A53" s="39"/>
      <c r="B53" s="39"/>
      <c r="C53" s="54" t="s">
        <v>84</v>
      </c>
      <c r="D53" s="41">
        <f>D35+D52</f>
        <v>331421</v>
      </c>
      <c r="E53" s="55">
        <f>E35+E52</f>
        <v>45042</v>
      </c>
      <c r="F53" s="55">
        <f>F35+F52</f>
        <v>705.92</v>
      </c>
      <c r="G53" s="56">
        <f>G35+G52</f>
        <v>818.37</v>
      </c>
      <c r="H53" s="41">
        <f>H52+H35</f>
        <v>358038</v>
      </c>
      <c r="I53" s="57">
        <f>I52+I35</f>
        <v>13564.66</v>
      </c>
      <c r="J53" s="43">
        <f>D53+E53+F53+G53-H53-I53</f>
        <v>6384.629999999979</v>
      </c>
    </row>
    <row r="55" spans="1:10" s="1" customFormat="1" ht="18.75">
      <c r="A55" s="116" t="s">
        <v>85</v>
      </c>
      <c r="B55" s="116"/>
      <c r="C55" s="116"/>
      <c r="D55" s="116"/>
      <c r="E55" s="116"/>
      <c r="F55" s="116"/>
      <c r="G55" s="116"/>
      <c r="H55" s="116"/>
      <c r="I55" s="116"/>
      <c r="J55" s="116"/>
    </row>
    <row r="56" spans="1:10" s="1" customFormat="1" ht="19.5" thickBot="1">
      <c r="A56" s="116" t="s">
        <v>3</v>
      </c>
      <c r="B56" s="116"/>
      <c r="C56" s="116"/>
      <c r="D56" s="116"/>
      <c r="E56" s="116"/>
      <c r="F56" s="116"/>
      <c r="G56" s="116"/>
      <c r="H56" s="116"/>
      <c r="I56" s="116"/>
      <c r="J56" s="116"/>
    </row>
    <row r="57" spans="1:10" s="2" customFormat="1" ht="15.75" customHeight="1">
      <c r="A57" s="117"/>
      <c r="B57" s="119" t="s">
        <v>4</v>
      </c>
      <c r="C57" s="119" t="s">
        <v>5</v>
      </c>
      <c r="D57" s="121" t="s">
        <v>6</v>
      </c>
      <c r="E57" s="122"/>
      <c r="F57" s="122"/>
      <c r="G57" s="123"/>
      <c r="H57" s="121" t="s">
        <v>7</v>
      </c>
      <c r="I57" s="123"/>
      <c r="J57" s="119" t="s">
        <v>8</v>
      </c>
    </row>
    <row r="58" spans="1:10" s="2" customFormat="1" ht="15" thickBot="1">
      <c r="A58" s="118"/>
      <c r="B58" s="120"/>
      <c r="C58" s="120"/>
      <c r="D58" s="3" t="s">
        <v>9</v>
      </c>
      <c r="E58" s="4" t="s">
        <v>10</v>
      </c>
      <c r="F58" s="4" t="s">
        <v>11</v>
      </c>
      <c r="G58" s="5" t="s">
        <v>12</v>
      </c>
      <c r="H58" s="3" t="s">
        <v>13</v>
      </c>
      <c r="I58" s="5" t="s">
        <v>14</v>
      </c>
      <c r="J58" s="120"/>
    </row>
    <row r="59" spans="1:10" ht="14.25">
      <c r="A59" s="6"/>
      <c r="B59" s="7"/>
      <c r="C59" s="8" t="s">
        <v>18</v>
      </c>
      <c r="D59" s="9"/>
      <c r="E59" s="10"/>
      <c r="F59" s="10"/>
      <c r="G59" s="11"/>
      <c r="H59" s="9"/>
      <c r="I59" s="11"/>
      <c r="J59" s="12">
        <f>J53</f>
        <v>6384.629999999979</v>
      </c>
    </row>
    <row r="60" spans="1:10" ht="12.75" customHeight="1">
      <c r="A60" s="14">
        <v>1</v>
      </c>
      <c r="B60" s="15" t="s">
        <v>87</v>
      </c>
      <c r="C60" s="16" t="s">
        <v>86</v>
      </c>
      <c r="D60" s="17">
        <v>800</v>
      </c>
      <c r="E60" s="18"/>
      <c r="F60" s="18"/>
      <c r="G60" s="19"/>
      <c r="H60" s="17"/>
      <c r="I60" s="19"/>
      <c r="J60" s="20">
        <f>J59+D60+E60+F60+G60-H60-I60</f>
        <v>7184.629999999979</v>
      </c>
    </row>
    <row r="61" spans="1:10" ht="12.75" customHeight="1" thickBot="1">
      <c r="A61" s="14">
        <f>A60+1</f>
        <v>2</v>
      </c>
      <c r="B61" s="15" t="s">
        <v>88</v>
      </c>
      <c r="C61" s="70" t="s">
        <v>20</v>
      </c>
      <c r="D61" s="17"/>
      <c r="E61" s="18"/>
      <c r="F61" s="18"/>
      <c r="G61" s="19"/>
      <c r="H61" s="17"/>
      <c r="I61" s="19">
        <v>2</v>
      </c>
      <c r="J61" s="20">
        <f>J60+D61+E61+F61+G61-H61-I61</f>
        <v>7182.629999999979</v>
      </c>
    </row>
    <row r="62" spans="1:10" ht="12.75" customHeight="1">
      <c r="A62" s="26"/>
      <c r="B62" s="27"/>
      <c r="C62" s="28" t="s">
        <v>17</v>
      </c>
      <c r="D62" s="29">
        <f>SUM(D60:D61)</f>
        <v>800</v>
      </c>
      <c r="E62" s="30">
        <f>SUM(E60:E61)</f>
        <v>0</v>
      </c>
      <c r="F62" s="30">
        <f>SUM(F60:F61)</f>
        <v>0</v>
      </c>
      <c r="G62" s="31">
        <f>SUM(G60:G61)</f>
        <v>0</v>
      </c>
      <c r="H62" s="32">
        <f>SUM(H60:H61)</f>
        <v>0</v>
      </c>
      <c r="I62" s="47">
        <f>SUM(I60:I61)</f>
        <v>2</v>
      </c>
      <c r="J62" s="48">
        <f>J59+D62+E62+F62+G62-H62-I62</f>
        <v>7182.629999999979</v>
      </c>
    </row>
    <row r="63" spans="1:10" ht="12.75" customHeight="1" thickBot="1">
      <c r="A63" s="34"/>
      <c r="B63" s="34"/>
      <c r="C63" s="35" t="s">
        <v>89</v>
      </c>
      <c r="D63" s="36">
        <f aca="true" t="shared" si="7" ref="D63:J63">D62</f>
        <v>800</v>
      </c>
      <c r="E63" s="37">
        <f t="shared" si="7"/>
        <v>0</v>
      </c>
      <c r="F63" s="37">
        <f t="shared" si="7"/>
        <v>0</v>
      </c>
      <c r="G63" s="38">
        <f t="shared" si="7"/>
        <v>0</v>
      </c>
      <c r="H63" s="37">
        <f t="shared" si="7"/>
        <v>0</v>
      </c>
      <c r="I63" s="49">
        <f t="shared" si="7"/>
        <v>2</v>
      </c>
      <c r="J63" s="50">
        <f t="shared" si="7"/>
        <v>7182.629999999979</v>
      </c>
    </row>
    <row r="64" spans="1:10" ht="12.75" customHeight="1" thickBot="1">
      <c r="A64" s="39"/>
      <c r="B64" s="39"/>
      <c r="C64" s="54" t="s">
        <v>90</v>
      </c>
      <c r="D64" s="41">
        <f>D53+D63</f>
        <v>332221</v>
      </c>
      <c r="E64" s="55">
        <f>E53+E63</f>
        <v>45042</v>
      </c>
      <c r="F64" s="55">
        <f>F53+F63</f>
        <v>705.92</v>
      </c>
      <c r="G64" s="56">
        <f>G53+G63</f>
        <v>818.37</v>
      </c>
      <c r="H64" s="41">
        <f>H63+H53</f>
        <v>358038</v>
      </c>
      <c r="I64" s="57">
        <f>I63+I53</f>
        <v>13566.66</v>
      </c>
      <c r="J64" s="43">
        <f>D64+E64+F64+G64-H64-I64</f>
        <v>7182.629999999979</v>
      </c>
    </row>
    <row r="76" spans="1:10" s="1" customFormat="1" ht="18.75">
      <c r="A76" s="116" t="s">
        <v>91</v>
      </c>
      <c r="B76" s="116"/>
      <c r="C76" s="116"/>
      <c r="D76" s="116"/>
      <c r="E76" s="116"/>
      <c r="F76" s="116"/>
      <c r="G76" s="116"/>
      <c r="H76" s="116"/>
      <c r="I76" s="116"/>
      <c r="J76" s="116"/>
    </row>
    <row r="77" spans="1:10" s="1" customFormat="1" ht="19.5" thickBot="1">
      <c r="A77" s="116" t="s">
        <v>3</v>
      </c>
      <c r="B77" s="116"/>
      <c r="C77" s="116"/>
      <c r="D77" s="116"/>
      <c r="E77" s="116"/>
      <c r="F77" s="116"/>
      <c r="G77" s="116"/>
      <c r="H77" s="116"/>
      <c r="I77" s="116"/>
      <c r="J77" s="116"/>
    </row>
    <row r="78" spans="1:10" s="2" customFormat="1" ht="15.75" customHeight="1">
      <c r="A78" s="117"/>
      <c r="B78" s="119" t="s">
        <v>4</v>
      </c>
      <c r="C78" s="119" t="s">
        <v>5</v>
      </c>
      <c r="D78" s="121" t="s">
        <v>6</v>
      </c>
      <c r="E78" s="122"/>
      <c r="F78" s="122"/>
      <c r="G78" s="123"/>
      <c r="H78" s="121" t="s">
        <v>7</v>
      </c>
      <c r="I78" s="123"/>
      <c r="J78" s="119" t="s">
        <v>8</v>
      </c>
    </row>
    <row r="79" spans="1:10" s="2" customFormat="1" ht="15" thickBot="1">
      <c r="A79" s="118"/>
      <c r="B79" s="120"/>
      <c r="C79" s="120"/>
      <c r="D79" s="3" t="s">
        <v>9</v>
      </c>
      <c r="E79" s="4" t="s">
        <v>10</v>
      </c>
      <c r="F79" s="4" t="s">
        <v>11</v>
      </c>
      <c r="G79" s="5" t="s">
        <v>12</v>
      </c>
      <c r="H79" s="3" t="s">
        <v>13</v>
      </c>
      <c r="I79" s="5" t="s">
        <v>14</v>
      </c>
      <c r="J79" s="120"/>
    </row>
    <row r="80" spans="1:10" ht="14.25">
      <c r="A80" s="6"/>
      <c r="B80" s="7"/>
      <c r="C80" s="8" t="s">
        <v>18</v>
      </c>
      <c r="D80" s="9"/>
      <c r="E80" s="10"/>
      <c r="F80" s="10"/>
      <c r="G80" s="11"/>
      <c r="H80" s="9"/>
      <c r="I80" s="11"/>
      <c r="J80" s="12">
        <f>J64</f>
        <v>7182.629999999979</v>
      </c>
    </row>
    <row r="81" spans="1:10" ht="12.75" customHeight="1">
      <c r="A81" s="14">
        <v>1</v>
      </c>
      <c r="B81" s="15" t="s">
        <v>92</v>
      </c>
      <c r="C81" s="58" t="s">
        <v>16</v>
      </c>
      <c r="D81" s="17"/>
      <c r="E81" s="18"/>
      <c r="F81" s="18"/>
      <c r="G81" s="19"/>
      <c r="H81" s="17"/>
      <c r="I81" s="19">
        <v>2</v>
      </c>
      <c r="J81" s="20">
        <f>J80+D81+E81+F81+G81-H81-I81</f>
        <v>7180.629999999979</v>
      </c>
    </row>
    <row r="82" spans="1:10" ht="12.75" customHeight="1">
      <c r="A82" s="14">
        <f>A81+1</f>
        <v>2</v>
      </c>
      <c r="B82" s="15" t="s">
        <v>93</v>
      </c>
      <c r="C82" s="16" t="s">
        <v>94</v>
      </c>
      <c r="D82" s="17">
        <v>300</v>
      </c>
      <c r="E82" s="18"/>
      <c r="F82" s="18"/>
      <c r="G82" s="19">
        <v>2.51</v>
      </c>
      <c r="H82" s="17"/>
      <c r="I82" s="19"/>
      <c r="J82" s="20">
        <f>J81+D82+E82+F82+G82-H82-I82</f>
        <v>7483.139999999979</v>
      </c>
    </row>
    <row r="83" spans="1:10" ht="12.75" customHeight="1" thickBot="1">
      <c r="A83" s="14">
        <f>A82+1</f>
        <v>3</v>
      </c>
      <c r="B83" s="15" t="s">
        <v>95</v>
      </c>
      <c r="C83" s="16" t="s">
        <v>96</v>
      </c>
      <c r="D83" s="17">
        <v>800</v>
      </c>
      <c r="E83" s="18"/>
      <c r="F83" s="18"/>
      <c r="G83" s="19"/>
      <c r="H83" s="17"/>
      <c r="I83" s="19"/>
      <c r="J83" s="20">
        <f>J82+D83+E83+F83+G83-H83-I83</f>
        <v>8283.13999999998</v>
      </c>
    </row>
    <row r="84" spans="1:10" ht="12.75" customHeight="1">
      <c r="A84" s="26"/>
      <c r="B84" s="27"/>
      <c r="C84" s="28" t="s">
        <v>17</v>
      </c>
      <c r="D84" s="29">
        <f>SUM(D81:D83)</f>
        <v>1100</v>
      </c>
      <c r="E84" s="30">
        <f>SUM(E81:E83)</f>
        <v>0</v>
      </c>
      <c r="F84" s="30">
        <f>SUM(F81:F83)</f>
        <v>0</v>
      </c>
      <c r="G84" s="31">
        <f>SUM(G81:G83)</f>
        <v>2.51</v>
      </c>
      <c r="H84" s="32">
        <f>SUM(H81:H83)</f>
        <v>0</v>
      </c>
      <c r="I84" s="47">
        <f>SUM(I81:I83)</f>
        <v>2</v>
      </c>
      <c r="J84" s="48">
        <f>J80+D84+E84+F84+G84-H84-I84</f>
        <v>8283.13999999998</v>
      </c>
    </row>
    <row r="85" spans="1:10" ht="12.75" customHeight="1" thickBot="1">
      <c r="A85" s="34"/>
      <c r="B85" s="34"/>
      <c r="C85" s="35" t="s">
        <v>97</v>
      </c>
      <c r="D85" s="36">
        <f aca="true" t="shared" si="8" ref="D85:J85">D84</f>
        <v>1100</v>
      </c>
      <c r="E85" s="37">
        <f t="shared" si="8"/>
        <v>0</v>
      </c>
      <c r="F85" s="37">
        <f t="shared" si="8"/>
        <v>0</v>
      </c>
      <c r="G85" s="38">
        <f t="shared" si="8"/>
        <v>2.51</v>
      </c>
      <c r="H85" s="37">
        <f t="shared" si="8"/>
        <v>0</v>
      </c>
      <c r="I85" s="49">
        <f t="shared" si="8"/>
        <v>2</v>
      </c>
      <c r="J85" s="50">
        <f t="shared" si="8"/>
        <v>8283.13999999998</v>
      </c>
    </row>
    <row r="86" spans="1:10" ht="12.75" customHeight="1" thickBot="1">
      <c r="A86" s="39"/>
      <c r="B86" s="39"/>
      <c r="C86" s="54" t="s">
        <v>98</v>
      </c>
      <c r="D86" s="41">
        <f>D64+D85</f>
        <v>333321</v>
      </c>
      <c r="E86" s="55">
        <f>E64+E85</f>
        <v>45042</v>
      </c>
      <c r="F86" s="55">
        <f>F64+F85</f>
        <v>705.92</v>
      </c>
      <c r="G86" s="56">
        <f>G64+G85</f>
        <v>820.88</v>
      </c>
      <c r="H86" s="41">
        <f>H85+H64</f>
        <v>358038</v>
      </c>
      <c r="I86" s="57">
        <f>I85+I64</f>
        <v>13568.66</v>
      </c>
      <c r="J86" s="43">
        <f>D86+E86+F86+G86-H86-I86</f>
        <v>8283.139999999989</v>
      </c>
    </row>
    <row r="88" spans="1:10" ht="18.75">
      <c r="A88" s="116" t="s">
        <v>99</v>
      </c>
      <c r="B88" s="116"/>
      <c r="C88" s="116"/>
      <c r="D88" s="116"/>
      <c r="E88" s="116"/>
      <c r="F88" s="116"/>
      <c r="G88" s="116"/>
      <c r="H88" s="116"/>
      <c r="I88" s="116"/>
      <c r="J88" s="116"/>
    </row>
    <row r="89" spans="1:10" ht="19.5" thickBot="1">
      <c r="A89" s="116" t="s">
        <v>3</v>
      </c>
      <c r="B89" s="116"/>
      <c r="C89" s="116"/>
      <c r="D89" s="116"/>
      <c r="E89" s="116"/>
      <c r="F89" s="116"/>
      <c r="G89" s="116"/>
      <c r="H89" s="116"/>
      <c r="I89" s="116"/>
      <c r="J89" s="116"/>
    </row>
    <row r="90" spans="1:10" ht="14.25">
      <c r="A90" s="117"/>
      <c r="B90" s="119" t="s">
        <v>4</v>
      </c>
      <c r="C90" s="119" t="s">
        <v>5</v>
      </c>
      <c r="D90" s="121" t="s">
        <v>6</v>
      </c>
      <c r="E90" s="122"/>
      <c r="F90" s="122"/>
      <c r="G90" s="123"/>
      <c r="H90" s="121" t="s">
        <v>7</v>
      </c>
      <c r="I90" s="123"/>
      <c r="J90" s="119" t="s">
        <v>8</v>
      </c>
    </row>
    <row r="91" spans="1:10" ht="15" thickBot="1">
      <c r="A91" s="118"/>
      <c r="B91" s="120"/>
      <c r="C91" s="120"/>
      <c r="D91" s="3" t="s">
        <v>9</v>
      </c>
      <c r="E91" s="4" t="s">
        <v>10</v>
      </c>
      <c r="F91" s="4" t="s">
        <v>11</v>
      </c>
      <c r="G91" s="5" t="s">
        <v>12</v>
      </c>
      <c r="H91" s="3" t="s">
        <v>13</v>
      </c>
      <c r="I91" s="5" t="s">
        <v>14</v>
      </c>
      <c r="J91" s="120"/>
    </row>
    <row r="92" spans="1:10" ht="14.25">
      <c r="A92" s="6"/>
      <c r="B92" s="7"/>
      <c r="C92" s="8" t="s">
        <v>18</v>
      </c>
      <c r="D92" s="9"/>
      <c r="E92" s="10"/>
      <c r="F92" s="10"/>
      <c r="G92" s="11"/>
      <c r="H92" s="9"/>
      <c r="I92" s="11"/>
      <c r="J92" s="12">
        <f>J86</f>
        <v>8283.139999999989</v>
      </c>
    </row>
    <row r="93" spans="1:10" ht="14.25">
      <c r="A93" s="14">
        <v>1</v>
      </c>
      <c r="B93" s="15" t="s">
        <v>100</v>
      </c>
      <c r="C93" s="58" t="s">
        <v>101</v>
      </c>
      <c r="D93" s="17"/>
      <c r="E93" s="18"/>
      <c r="F93" s="18"/>
      <c r="G93" s="19"/>
      <c r="H93" s="17"/>
      <c r="I93" s="19">
        <v>2800</v>
      </c>
      <c r="J93" s="20">
        <f>J92+D93+E93+F93+G93-H93-I93</f>
        <v>5483.1399999999885</v>
      </c>
    </row>
    <row r="94" spans="1:10" ht="14.25">
      <c r="A94" s="14">
        <f>A93+1</f>
        <v>2</v>
      </c>
      <c r="B94" s="15" t="s">
        <v>102</v>
      </c>
      <c r="C94" s="16" t="s">
        <v>103</v>
      </c>
      <c r="D94" s="17">
        <v>200</v>
      </c>
      <c r="E94" s="18"/>
      <c r="F94" s="18"/>
      <c r="G94" s="19"/>
      <c r="H94" s="17"/>
      <c r="I94" s="19"/>
      <c r="J94" s="20">
        <f>J93+D94+E94+F94+G94-H94-I94</f>
        <v>5683.1399999999885</v>
      </c>
    </row>
    <row r="95" spans="1:10" ht="14.25">
      <c r="A95" s="14">
        <f>A94+1</f>
        <v>3</v>
      </c>
      <c r="B95" s="15" t="s">
        <v>104</v>
      </c>
      <c r="C95" s="58" t="s">
        <v>16</v>
      </c>
      <c r="D95" s="17"/>
      <c r="E95" s="18"/>
      <c r="F95" s="18"/>
      <c r="G95" s="19"/>
      <c r="H95" s="17"/>
      <c r="I95" s="19">
        <v>2</v>
      </c>
      <c r="J95" s="20">
        <f>J94+D95+E95+F95+G95-H95-I95</f>
        <v>5681.1399999999885</v>
      </c>
    </row>
    <row r="96" spans="1:10" ht="14.25">
      <c r="A96" s="14">
        <f>A95+1</f>
        <v>4</v>
      </c>
      <c r="B96" s="15" t="s">
        <v>105</v>
      </c>
      <c r="C96" s="16" t="s">
        <v>106</v>
      </c>
      <c r="D96" s="17">
        <v>400</v>
      </c>
      <c r="E96" s="18"/>
      <c r="F96" s="18"/>
      <c r="G96" s="19">
        <v>1.55</v>
      </c>
      <c r="H96" s="17"/>
      <c r="I96" s="19"/>
      <c r="J96" s="20">
        <f>J95+D96+E96+F96+G96-H96-I96</f>
        <v>6082.689999999989</v>
      </c>
    </row>
    <row r="97" spans="1:10" ht="14.25">
      <c r="A97" s="14">
        <f>A96+1</f>
        <v>5</v>
      </c>
      <c r="B97" s="15" t="s">
        <v>108</v>
      </c>
      <c r="C97" s="16" t="s">
        <v>107</v>
      </c>
      <c r="D97" s="17">
        <v>600</v>
      </c>
      <c r="E97" s="18"/>
      <c r="F97" s="18"/>
      <c r="G97" s="19"/>
      <c r="H97" s="17"/>
      <c r="I97" s="19"/>
      <c r="J97" s="20">
        <f>J96+D97+E97+F97+G97-H97-I97</f>
        <v>6682.689999999989</v>
      </c>
    </row>
    <row r="98" spans="1:10" ht="14.25">
      <c r="A98" s="14">
        <f>A97+1</f>
        <v>6</v>
      </c>
      <c r="B98" s="15" t="s">
        <v>109</v>
      </c>
      <c r="C98" s="59" t="s">
        <v>21</v>
      </c>
      <c r="D98" s="17"/>
      <c r="E98" s="18"/>
      <c r="F98" s="18">
        <v>6.49</v>
      </c>
      <c r="G98" s="19"/>
      <c r="H98" s="17"/>
      <c r="I98" s="19"/>
      <c r="J98" s="20">
        <f>J97+D98+E98+F98+G98-H98-I98</f>
        <v>6689.1799999999885</v>
      </c>
    </row>
    <row r="99" spans="1:10" ht="14.25">
      <c r="A99" s="14">
        <f>A98+1</f>
        <v>7</v>
      </c>
      <c r="B99" s="15" t="s">
        <v>110</v>
      </c>
      <c r="C99" s="16" t="s">
        <v>111</v>
      </c>
      <c r="D99" s="17">
        <v>600</v>
      </c>
      <c r="E99" s="18"/>
      <c r="F99" s="18"/>
      <c r="G99" s="19">
        <v>3.19</v>
      </c>
      <c r="H99" s="17"/>
      <c r="I99" s="19"/>
      <c r="J99" s="20">
        <f>J98+D99+E99+F99+G99-H99-I99</f>
        <v>7292.369999999988</v>
      </c>
    </row>
    <row r="100" spans="1:10" ht="15" thickBot="1">
      <c r="A100" s="14">
        <f>A99+1</f>
        <v>8</v>
      </c>
      <c r="B100" s="15" t="s">
        <v>110</v>
      </c>
      <c r="C100" s="16" t="s">
        <v>112</v>
      </c>
      <c r="D100" s="17">
        <v>600</v>
      </c>
      <c r="E100" s="18"/>
      <c r="F100" s="18"/>
      <c r="G100" s="19">
        <v>3.07</v>
      </c>
      <c r="H100" s="17"/>
      <c r="I100" s="19"/>
      <c r="J100" s="20">
        <f>J99+D100+E100+F100+G100-H100-I100</f>
        <v>7895.439999999988</v>
      </c>
    </row>
    <row r="101" spans="1:10" ht="14.25">
      <c r="A101" s="26"/>
      <c r="B101" s="27"/>
      <c r="C101" s="28" t="s">
        <v>17</v>
      </c>
      <c r="D101" s="29">
        <f aca="true" t="shared" si="9" ref="D101:I101">SUM(D93:D100)</f>
        <v>2400</v>
      </c>
      <c r="E101" s="30">
        <f t="shared" si="9"/>
        <v>0</v>
      </c>
      <c r="F101" s="30">
        <f t="shared" si="9"/>
        <v>6.49</v>
      </c>
      <c r="G101" s="31">
        <f t="shared" si="9"/>
        <v>7.8100000000000005</v>
      </c>
      <c r="H101" s="32">
        <f t="shared" si="9"/>
        <v>0</v>
      </c>
      <c r="I101" s="47">
        <f t="shared" si="9"/>
        <v>2802</v>
      </c>
      <c r="J101" s="48">
        <f>J92+D101+E101+F101+G101-H101-I101</f>
        <v>7895.439999999988</v>
      </c>
    </row>
    <row r="102" spans="1:10" ht="15" thickBot="1">
      <c r="A102" s="34"/>
      <c r="B102" s="34"/>
      <c r="C102" s="35" t="s">
        <v>113</v>
      </c>
      <c r="D102" s="36">
        <f aca="true" t="shared" si="10" ref="D102:J102">D101</f>
        <v>2400</v>
      </c>
      <c r="E102" s="37">
        <f t="shared" si="10"/>
        <v>0</v>
      </c>
      <c r="F102" s="37">
        <f t="shared" si="10"/>
        <v>6.49</v>
      </c>
      <c r="G102" s="38">
        <f t="shared" si="10"/>
        <v>7.8100000000000005</v>
      </c>
      <c r="H102" s="37">
        <f t="shared" si="10"/>
        <v>0</v>
      </c>
      <c r="I102" s="49">
        <f t="shared" si="10"/>
        <v>2802</v>
      </c>
      <c r="J102" s="50">
        <f t="shared" si="10"/>
        <v>7895.439999999988</v>
      </c>
    </row>
    <row r="103" spans="1:10" ht="15" thickBot="1">
      <c r="A103" s="39"/>
      <c r="B103" s="39"/>
      <c r="C103" s="54" t="s">
        <v>114</v>
      </c>
      <c r="D103" s="41">
        <f>D86+D102</f>
        <v>335721</v>
      </c>
      <c r="E103" s="55">
        <f>E86+E102</f>
        <v>45042</v>
      </c>
      <c r="F103" s="55">
        <f>F86+F102</f>
        <v>712.41</v>
      </c>
      <c r="G103" s="56">
        <f>G86+G102</f>
        <v>828.6899999999999</v>
      </c>
      <c r="H103" s="41">
        <f>H102+H86</f>
        <v>358038</v>
      </c>
      <c r="I103" s="57">
        <f>I102+I86</f>
        <v>16370.66</v>
      </c>
      <c r="J103" s="43">
        <f>D103+E103+F103+G103-H103-I103</f>
        <v>7895.439999999977</v>
      </c>
    </row>
    <row r="113" spans="1:10" ht="18.75">
      <c r="A113" s="116" t="s">
        <v>115</v>
      </c>
      <c r="B113" s="116"/>
      <c r="C113" s="116"/>
      <c r="D113" s="116"/>
      <c r="E113" s="116"/>
      <c r="F113" s="116"/>
      <c r="G113" s="116"/>
      <c r="H113" s="116"/>
      <c r="I113" s="116"/>
      <c r="J113" s="116"/>
    </row>
    <row r="114" spans="1:10" ht="19.5" thickBot="1">
      <c r="A114" s="116" t="s">
        <v>3</v>
      </c>
      <c r="B114" s="116"/>
      <c r="C114" s="116"/>
      <c r="D114" s="116"/>
      <c r="E114" s="116"/>
      <c r="F114" s="116"/>
      <c r="G114" s="116"/>
      <c r="H114" s="116"/>
      <c r="I114" s="116"/>
      <c r="J114" s="116"/>
    </row>
    <row r="115" spans="1:10" ht="14.25">
      <c r="A115" s="117"/>
      <c r="B115" s="119" t="s">
        <v>4</v>
      </c>
      <c r="C115" s="119" t="s">
        <v>5</v>
      </c>
      <c r="D115" s="121" t="s">
        <v>6</v>
      </c>
      <c r="E115" s="122"/>
      <c r="F115" s="122"/>
      <c r="G115" s="123"/>
      <c r="H115" s="121" t="s">
        <v>7</v>
      </c>
      <c r="I115" s="123"/>
      <c r="J115" s="119" t="s">
        <v>8</v>
      </c>
    </row>
    <row r="116" spans="1:10" ht="15" thickBot="1">
      <c r="A116" s="118"/>
      <c r="B116" s="120"/>
      <c r="C116" s="124"/>
      <c r="D116" s="3" t="s">
        <v>9</v>
      </c>
      <c r="E116" s="4" t="s">
        <v>10</v>
      </c>
      <c r="F116" s="4" t="s">
        <v>11</v>
      </c>
      <c r="G116" s="5" t="s">
        <v>12</v>
      </c>
      <c r="H116" s="3" t="s">
        <v>13</v>
      </c>
      <c r="I116" s="5" t="s">
        <v>14</v>
      </c>
      <c r="J116" s="120"/>
    </row>
    <row r="117" spans="1:10" ht="14.25">
      <c r="A117" s="6"/>
      <c r="B117" s="60"/>
      <c r="C117" s="26" t="s">
        <v>18</v>
      </c>
      <c r="D117" s="61"/>
      <c r="E117" s="10"/>
      <c r="F117" s="10"/>
      <c r="G117" s="11"/>
      <c r="H117" s="9"/>
      <c r="I117" s="11"/>
      <c r="J117" s="12">
        <f>J100</f>
        <v>7895.439999999988</v>
      </c>
    </row>
    <row r="118" spans="1:10" ht="14.25">
      <c r="A118" s="14">
        <v>1</v>
      </c>
      <c r="B118" s="62" t="s">
        <v>116</v>
      </c>
      <c r="C118" s="21" t="s">
        <v>16</v>
      </c>
      <c r="D118" s="63"/>
      <c r="E118" s="18"/>
      <c r="F118" s="18"/>
      <c r="G118" s="19"/>
      <c r="H118" s="17"/>
      <c r="I118" s="19">
        <v>2</v>
      </c>
      <c r="J118" s="20">
        <f>J117+D118+E118+F118+G118-H118-I118</f>
        <v>7893.439999999988</v>
      </c>
    </row>
    <row r="119" spans="1:10" ht="14.25">
      <c r="A119" s="14">
        <f>A118+1</f>
        <v>2</v>
      </c>
      <c r="B119" s="62" t="s">
        <v>118</v>
      </c>
      <c r="C119" s="16" t="s">
        <v>117</v>
      </c>
      <c r="D119" s="63">
        <v>800</v>
      </c>
      <c r="E119" s="18"/>
      <c r="F119" s="18"/>
      <c r="G119" s="19"/>
      <c r="H119" s="17"/>
      <c r="I119" s="19"/>
      <c r="J119" s="20">
        <f>J118+D119+E119+F119+G119-H119-I119</f>
        <v>8693.439999999988</v>
      </c>
    </row>
    <row r="120" spans="1:10" ht="14.25">
      <c r="A120" s="14">
        <f>A119+1</f>
        <v>3</v>
      </c>
      <c r="B120" s="62" t="s">
        <v>119</v>
      </c>
      <c r="C120" s="16" t="s">
        <v>120</v>
      </c>
      <c r="D120" s="63">
        <v>600</v>
      </c>
      <c r="E120" s="18"/>
      <c r="F120" s="18"/>
      <c r="G120" s="19">
        <v>3.09</v>
      </c>
      <c r="H120" s="17"/>
      <c r="I120" s="19"/>
      <c r="J120" s="20">
        <f>J119+D120+E120+F120+G120-H120-I120</f>
        <v>9296.529999999988</v>
      </c>
    </row>
    <row r="121" spans="1:10" ht="15" thickBot="1">
      <c r="A121" s="14">
        <f>A120+1</f>
        <v>4</v>
      </c>
      <c r="B121" s="62" t="s">
        <v>121</v>
      </c>
      <c r="C121" s="16" t="s">
        <v>122</v>
      </c>
      <c r="D121" s="63">
        <v>400</v>
      </c>
      <c r="E121" s="18"/>
      <c r="F121" s="18"/>
      <c r="G121" s="19">
        <v>2.81</v>
      </c>
      <c r="H121" s="17"/>
      <c r="I121" s="19"/>
      <c r="J121" s="20">
        <f>J120+D121+E121+F121+G121-H121-I121</f>
        <v>9699.339999999987</v>
      </c>
    </row>
    <row r="122" spans="1:10" ht="14.25">
      <c r="A122" s="26"/>
      <c r="B122" s="27"/>
      <c r="C122" s="64" t="s">
        <v>17</v>
      </c>
      <c r="D122" s="29">
        <f>SUM(D118:D121)</f>
        <v>1800</v>
      </c>
      <c r="E122" s="30">
        <f>SUM(E118:E121)</f>
        <v>0</v>
      </c>
      <c r="F122" s="30">
        <f>SUM(F118:F121)</f>
        <v>0</v>
      </c>
      <c r="G122" s="31">
        <f>SUM(G118:G121)</f>
        <v>5.9</v>
      </c>
      <c r="H122" s="32">
        <f>SUM(H118:H121)</f>
        <v>0</v>
      </c>
      <c r="I122" s="47">
        <f>SUM(I118:I121)</f>
        <v>2</v>
      </c>
      <c r="J122" s="48">
        <f>J117+D122+E122+F122+G122-H122-I122</f>
        <v>9699.339999999987</v>
      </c>
    </row>
    <row r="123" spans="1:10" ht="15" thickBot="1">
      <c r="A123" s="34"/>
      <c r="B123" s="34"/>
      <c r="C123" s="65" t="s">
        <v>123</v>
      </c>
      <c r="D123" s="36">
        <f aca="true" t="shared" si="11" ref="D123:J123">D122</f>
        <v>1800</v>
      </c>
      <c r="E123" s="45">
        <f t="shared" si="11"/>
        <v>0</v>
      </c>
      <c r="F123" s="45">
        <f t="shared" si="11"/>
        <v>0</v>
      </c>
      <c r="G123" s="46">
        <f t="shared" si="11"/>
        <v>5.9</v>
      </c>
      <c r="H123" s="37">
        <f t="shared" si="11"/>
        <v>0</v>
      </c>
      <c r="I123" s="49">
        <f t="shared" si="11"/>
        <v>2</v>
      </c>
      <c r="J123" s="50">
        <f t="shared" si="11"/>
        <v>9699.339999999987</v>
      </c>
    </row>
    <row r="124" spans="1:10" ht="15" thickBot="1">
      <c r="A124" s="39"/>
      <c r="B124" s="39"/>
      <c r="C124" s="54" t="s">
        <v>124</v>
      </c>
      <c r="D124" s="41">
        <f>D103+D123</f>
        <v>337521</v>
      </c>
      <c r="E124" s="55">
        <f>E103+E123</f>
        <v>45042</v>
      </c>
      <c r="F124" s="55">
        <f>F103+F123</f>
        <v>712.41</v>
      </c>
      <c r="G124" s="56">
        <f>G103+G123</f>
        <v>834.5899999999999</v>
      </c>
      <c r="H124" s="41">
        <f>H123+H103</f>
        <v>358038</v>
      </c>
      <c r="I124" s="57">
        <f>I123+I103</f>
        <v>16372.66</v>
      </c>
      <c r="J124" s="43">
        <f>D124+E124+F124+G124-H124-I124</f>
        <v>9699.34</v>
      </c>
    </row>
    <row r="126" spans="1:10" ht="18.75">
      <c r="A126" s="116" t="s">
        <v>125</v>
      </c>
      <c r="B126" s="116"/>
      <c r="C126" s="116"/>
      <c r="D126" s="116"/>
      <c r="E126" s="116"/>
      <c r="F126" s="116"/>
      <c r="G126" s="116"/>
      <c r="H126" s="116"/>
      <c r="I126" s="116"/>
      <c r="J126" s="116"/>
    </row>
    <row r="127" spans="1:10" ht="19.5" thickBot="1">
      <c r="A127" s="116" t="s">
        <v>3</v>
      </c>
      <c r="B127" s="116"/>
      <c r="C127" s="116"/>
      <c r="D127" s="116"/>
      <c r="E127" s="116"/>
      <c r="F127" s="116"/>
      <c r="G127" s="116"/>
      <c r="H127" s="116"/>
      <c r="I127" s="116"/>
      <c r="J127" s="116"/>
    </row>
    <row r="128" spans="1:10" ht="14.25">
      <c r="A128" s="117"/>
      <c r="B128" s="119" t="s">
        <v>4</v>
      </c>
      <c r="C128" s="119" t="s">
        <v>5</v>
      </c>
      <c r="D128" s="121" t="s">
        <v>6</v>
      </c>
      <c r="E128" s="122"/>
      <c r="F128" s="122"/>
      <c r="G128" s="123"/>
      <c r="H128" s="121" t="s">
        <v>7</v>
      </c>
      <c r="I128" s="123"/>
      <c r="J128" s="119" t="s">
        <v>8</v>
      </c>
    </row>
    <row r="129" spans="1:10" ht="15" thickBot="1">
      <c r="A129" s="118"/>
      <c r="B129" s="120"/>
      <c r="C129" s="124"/>
      <c r="D129" s="3" t="s">
        <v>9</v>
      </c>
      <c r="E129" s="4" t="s">
        <v>10</v>
      </c>
      <c r="F129" s="4" t="s">
        <v>11</v>
      </c>
      <c r="G129" s="5" t="s">
        <v>12</v>
      </c>
      <c r="H129" s="3" t="s">
        <v>13</v>
      </c>
      <c r="I129" s="5" t="s">
        <v>14</v>
      </c>
      <c r="J129" s="120"/>
    </row>
    <row r="130" spans="1:10" ht="14.25">
      <c r="A130" s="6"/>
      <c r="B130" s="60"/>
      <c r="C130" s="26" t="s">
        <v>18</v>
      </c>
      <c r="D130" s="61"/>
      <c r="E130" s="10"/>
      <c r="F130" s="10"/>
      <c r="G130" s="11"/>
      <c r="H130" s="9"/>
      <c r="I130" s="11"/>
      <c r="J130" s="12">
        <f>J124</f>
        <v>9699.34</v>
      </c>
    </row>
    <row r="131" spans="1:10" ht="14.25">
      <c r="A131" s="14">
        <v>1</v>
      </c>
      <c r="B131" s="62" t="s">
        <v>126</v>
      </c>
      <c r="C131" s="16" t="s">
        <v>127</v>
      </c>
      <c r="D131" s="63">
        <v>500</v>
      </c>
      <c r="E131" s="18"/>
      <c r="F131" s="18"/>
      <c r="G131" s="19">
        <v>1.97</v>
      </c>
      <c r="H131" s="17"/>
      <c r="I131" s="19"/>
      <c r="J131" s="20">
        <f>J130+D131+E131+F131+G131-H131-I131</f>
        <v>10201.31</v>
      </c>
    </row>
    <row r="132" spans="1:10" ht="14.25">
      <c r="A132" s="14">
        <f>A131+1</f>
        <v>2</v>
      </c>
      <c r="B132" s="62" t="s">
        <v>128</v>
      </c>
      <c r="C132" s="21" t="s">
        <v>16</v>
      </c>
      <c r="D132" s="63"/>
      <c r="E132" s="18"/>
      <c r="F132" s="18"/>
      <c r="G132" s="19"/>
      <c r="H132" s="17"/>
      <c r="I132" s="19">
        <v>2</v>
      </c>
      <c r="J132" s="20">
        <f>J131+D132+E132+F132+G132-H132-I132</f>
        <v>10199.31</v>
      </c>
    </row>
    <row r="133" spans="1:10" ht="14.25">
      <c r="A133" s="14">
        <f>A132+1</f>
        <v>3</v>
      </c>
      <c r="B133" s="62" t="s">
        <v>130</v>
      </c>
      <c r="C133" s="16" t="s">
        <v>129</v>
      </c>
      <c r="D133" s="63">
        <v>300</v>
      </c>
      <c r="E133" s="18"/>
      <c r="F133" s="18"/>
      <c r="G133" s="19">
        <v>4.09</v>
      </c>
      <c r="H133" s="17"/>
      <c r="I133" s="19"/>
      <c r="J133" s="20">
        <f>J132+D133+E133+F133+G133-H133-I133</f>
        <v>10503.4</v>
      </c>
    </row>
    <row r="134" spans="1:10" ht="14.25">
      <c r="A134" s="14">
        <f aca="true" t="shared" si="12" ref="A134:A146">A133+1</f>
        <v>4</v>
      </c>
      <c r="B134" s="62" t="s">
        <v>130</v>
      </c>
      <c r="C134" s="16" t="s">
        <v>131</v>
      </c>
      <c r="D134" s="63">
        <v>300</v>
      </c>
      <c r="E134" s="18"/>
      <c r="F134" s="18"/>
      <c r="G134" s="19">
        <v>4.08</v>
      </c>
      <c r="H134" s="17"/>
      <c r="I134" s="19"/>
      <c r="J134" s="20">
        <f>J133+D134+E134+F134+G134-H134-I134</f>
        <v>10807.48</v>
      </c>
    </row>
    <row r="135" spans="1:10" ht="14.25">
      <c r="A135" s="14">
        <f t="shared" si="12"/>
        <v>5</v>
      </c>
      <c r="B135" s="62" t="s">
        <v>130</v>
      </c>
      <c r="C135" s="16" t="s">
        <v>132</v>
      </c>
      <c r="D135" s="63">
        <v>300</v>
      </c>
      <c r="E135" s="18"/>
      <c r="F135" s="18"/>
      <c r="G135" s="19">
        <v>2.46</v>
      </c>
      <c r="H135" s="17"/>
      <c r="I135" s="19"/>
      <c r="J135" s="20">
        <f aca="true" t="shared" si="13" ref="J135:J146">J134+D135+E135+F135+G135-H135-I135</f>
        <v>11109.939999999999</v>
      </c>
    </row>
    <row r="136" spans="1:10" ht="14.25">
      <c r="A136" s="14">
        <f t="shared" si="12"/>
        <v>6</v>
      </c>
      <c r="B136" s="62" t="s">
        <v>133</v>
      </c>
      <c r="C136" s="16" t="s">
        <v>134</v>
      </c>
      <c r="D136" s="63">
        <v>400</v>
      </c>
      <c r="E136" s="18"/>
      <c r="F136" s="18"/>
      <c r="G136" s="19">
        <v>2.59</v>
      </c>
      <c r="H136" s="17"/>
      <c r="I136" s="19"/>
      <c r="J136" s="20">
        <f t="shared" si="13"/>
        <v>11512.529999999999</v>
      </c>
    </row>
    <row r="137" spans="1:10" ht="14.25">
      <c r="A137" s="14">
        <f t="shared" si="12"/>
        <v>7</v>
      </c>
      <c r="B137" s="62" t="s">
        <v>135</v>
      </c>
      <c r="C137" s="16" t="s">
        <v>136</v>
      </c>
      <c r="D137" s="63">
        <v>200</v>
      </c>
      <c r="E137" s="18"/>
      <c r="F137" s="18"/>
      <c r="G137" s="19">
        <v>1.53</v>
      </c>
      <c r="H137" s="17"/>
      <c r="I137" s="19"/>
      <c r="J137" s="20">
        <f t="shared" si="13"/>
        <v>11714.06</v>
      </c>
    </row>
    <row r="138" spans="1:10" ht="14.25">
      <c r="A138" s="14">
        <f t="shared" si="12"/>
        <v>8</v>
      </c>
      <c r="B138" s="62" t="s">
        <v>138</v>
      </c>
      <c r="C138" s="16" t="s">
        <v>137</v>
      </c>
      <c r="D138" s="63">
        <v>500</v>
      </c>
      <c r="E138" s="18"/>
      <c r="F138" s="18"/>
      <c r="G138" s="19"/>
      <c r="H138" s="17"/>
      <c r="I138" s="19"/>
      <c r="J138" s="20">
        <f t="shared" si="13"/>
        <v>12214.06</v>
      </c>
    </row>
    <row r="139" spans="1:10" ht="14.25">
      <c r="A139" s="14">
        <f t="shared" si="12"/>
        <v>9</v>
      </c>
      <c r="B139" s="62" t="s">
        <v>138</v>
      </c>
      <c r="C139" s="16" t="s">
        <v>139</v>
      </c>
      <c r="D139" s="63">
        <v>1200</v>
      </c>
      <c r="E139" s="18"/>
      <c r="F139" s="18"/>
      <c r="G139" s="19"/>
      <c r="H139" s="17"/>
      <c r="I139" s="19"/>
      <c r="J139" s="20">
        <f t="shared" si="13"/>
        <v>13414.06</v>
      </c>
    </row>
    <row r="140" spans="1:10" ht="14.25">
      <c r="A140" s="14">
        <f t="shared" si="12"/>
        <v>10</v>
      </c>
      <c r="B140" s="62" t="s">
        <v>141</v>
      </c>
      <c r="C140" s="16" t="s">
        <v>140</v>
      </c>
      <c r="D140" s="63">
        <v>800</v>
      </c>
      <c r="E140" s="18"/>
      <c r="F140" s="18"/>
      <c r="G140" s="19">
        <v>1.56</v>
      </c>
      <c r="H140" s="17"/>
      <c r="I140" s="19"/>
      <c r="J140" s="20">
        <f t="shared" si="13"/>
        <v>14215.619999999999</v>
      </c>
    </row>
    <row r="141" spans="1:10" ht="14.25">
      <c r="A141" s="14">
        <f t="shared" si="12"/>
        <v>11</v>
      </c>
      <c r="B141" s="62" t="s">
        <v>142</v>
      </c>
      <c r="C141" s="16" t="s">
        <v>143</v>
      </c>
      <c r="D141" s="63">
        <v>4400</v>
      </c>
      <c r="E141" s="18"/>
      <c r="F141" s="18"/>
      <c r="G141" s="19"/>
      <c r="H141" s="17"/>
      <c r="I141" s="19"/>
      <c r="J141" s="20">
        <f t="shared" si="13"/>
        <v>18615.62</v>
      </c>
    </row>
    <row r="142" spans="1:10" ht="14.25">
      <c r="A142" s="14">
        <f t="shared" si="12"/>
        <v>12</v>
      </c>
      <c r="B142" s="62" t="s">
        <v>142</v>
      </c>
      <c r="C142" s="16" t="s">
        <v>144</v>
      </c>
      <c r="D142" s="63"/>
      <c r="E142" s="18"/>
      <c r="F142" s="18"/>
      <c r="G142" s="19"/>
      <c r="H142" s="17">
        <v>-1800</v>
      </c>
      <c r="I142" s="19"/>
      <c r="J142" s="20">
        <f t="shared" si="13"/>
        <v>20415.62</v>
      </c>
    </row>
    <row r="143" spans="1:10" ht="14.25">
      <c r="A143" s="14">
        <f t="shared" si="12"/>
        <v>13</v>
      </c>
      <c r="B143" s="62" t="s">
        <v>145</v>
      </c>
      <c r="C143" s="16" t="s">
        <v>146</v>
      </c>
      <c r="D143" s="63">
        <v>2400</v>
      </c>
      <c r="E143" s="18"/>
      <c r="F143" s="18"/>
      <c r="G143" s="19"/>
      <c r="H143" s="17"/>
      <c r="I143" s="19"/>
      <c r="J143" s="20">
        <f t="shared" si="13"/>
        <v>22815.62</v>
      </c>
    </row>
    <row r="144" spans="1:10" ht="14.25">
      <c r="A144" s="14">
        <f t="shared" si="12"/>
        <v>14</v>
      </c>
      <c r="B144" s="62" t="s">
        <v>145</v>
      </c>
      <c r="C144" s="16" t="s">
        <v>49</v>
      </c>
      <c r="D144" s="63">
        <v>800</v>
      </c>
      <c r="E144" s="18"/>
      <c r="F144" s="18"/>
      <c r="G144" s="19">
        <v>4.7</v>
      </c>
      <c r="H144" s="17"/>
      <c r="I144" s="19"/>
      <c r="J144" s="20">
        <f t="shared" si="13"/>
        <v>23620.32</v>
      </c>
    </row>
    <row r="145" spans="1:10" ht="14.25">
      <c r="A145" s="14">
        <f t="shared" si="12"/>
        <v>15</v>
      </c>
      <c r="B145" s="62" t="s">
        <v>145</v>
      </c>
      <c r="C145" s="16" t="s">
        <v>147</v>
      </c>
      <c r="D145" s="63">
        <v>400</v>
      </c>
      <c r="E145" s="18"/>
      <c r="F145" s="18"/>
      <c r="G145" s="19">
        <v>3.66</v>
      </c>
      <c r="H145" s="17"/>
      <c r="I145" s="19"/>
      <c r="J145" s="20">
        <f t="shared" si="13"/>
        <v>24023.98</v>
      </c>
    </row>
    <row r="146" spans="1:10" ht="15" thickBot="1">
      <c r="A146" s="14">
        <f t="shared" si="12"/>
        <v>16</v>
      </c>
      <c r="B146" s="62" t="s">
        <v>148</v>
      </c>
      <c r="C146" s="16" t="s">
        <v>149</v>
      </c>
      <c r="D146" s="63">
        <v>600</v>
      </c>
      <c r="E146" s="18"/>
      <c r="F146" s="18"/>
      <c r="G146" s="19"/>
      <c r="H146" s="17"/>
      <c r="I146" s="19"/>
      <c r="J146" s="20">
        <f t="shared" si="13"/>
        <v>24623.98</v>
      </c>
    </row>
    <row r="147" spans="1:10" ht="14.25">
      <c r="A147" s="26"/>
      <c r="B147" s="27"/>
      <c r="C147" s="26" t="s">
        <v>17</v>
      </c>
      <c r="D147" s="29">
        <f>SUM(D131:D146)</f>
        <v>13100</v>
      </c>
      <c r="E147" s="30">
        <f>SUM(E131:E146)</f>
        <v>0</v>
      </c>
      <c r="F147" s="30">
        <f>SUM(F131:F146)</f>
        <v>0</v>
      </c>
      <c r="G147" s="31">
        <f>SUM(G131:G146)</f>
        <v>26.64</v>
      </c>
      <c r="H147" s="29">
        <f>SUM(H131:H146)</f>
        <v>-1800</v>
      </c>
      <c r="I147" s="47">
        <f>SUM(I131:I146)</f>
        <v>2</v>
      </c>
      <c r="J147" s="48">
        <f>J130+D147+E147+F147+G147-H147-I147</f>
        <v>24623.98</v>
      </c>
    </row>
    <row r="148" spans="1:10" ht="15" thickBot="1">
      <c r="A148" s="67"/>
      <c r="B148" s="67"/>
      <c r="C148" s="67" t="s">
        <v>150</v>
      </c>
      <c r="D148" s="23">
        <f aca="true" t="shared" si="14" ref="D148:J148">D147</f>
        <v>13100</v>
      </c>
      <c r="E148" s="24">
        <f t="shared" si="14"/>
        <v>0</v>
      </c>
      <c r="F148" s="24">
        <f t="shared" si="14"/>
        <v>0</v>
      </c>
      <c r="G148" s="25">
        <f t="shared" si="14"/>
        <v>26.64</v>
      </c>
      <c r="H148" s="23">
        <f t="shared" si="14"/>
        <v>-1800</v>
      </c>
      <c r="I148" s="68">
        <f t="shared" si="14"/>
        <v>2</v>
      </c>
      <c r="J148" s="69">
        <f t="shared" si="14"/>
        <v>24623.98</v>
      </c>
    </row>
    <row r="150" spans="1:10" ht="18.75">
      <c r="A150" s="116" t="s">
        <v>151</v>
      </c>
      <c r="B150" s="116"/>
      <c r="C150" s="116"/>
      <c r="D150" s="116"/>
      <c r="E150" s="116"/>
      <c r="F150" s="116"/>
      <c r="G150" s="116"/>
      <c r="H150" s="116"/>
      <c r="I150" s="116"/>
      <c r="J150" s="116"/>
    </row>
    <row r="151" spans="1:10" ht="19.5" thickBot="1">
      <c r="A151" s="116" t="s">
        <v>3</v>
      </c>
      <c r="B151" s="116"/>
      <c r="C151" s="116"/>
      <c r="D151" s="116"/>
      <c r="E151" s="116"/>
      <c r="F151" s="116"/>
      <c r="G151" s="116"/>
      <c r="H151" s="116"/>
      <c r="I151" s="116"/>
      <c r="J151" s="116"/>
    </row>
    <row r="152" spans="1:10" ht="14.25">
      <c r="A152" s="117"/>
      <c r="B152" s="119" t="s">
        <v>4</v>
      </c>
      <c r="C152" s="119" t="s">
        <v>5</v>
      </c>
      <c r="D152" s="121" t="s">
        <v>6</v>
      </c>
      <c r="E152" s="122"/>
      <c r="F152" s="122"/>
      <c r="G152" s="123"/>
      <c r="H152" s="121" t="s">
        <v>7</v>
      </c>
      <c r="I152" s="123"/>
      <c r="J152" s="119" t="s">
        <v>8</v>
      </c>
    </row>
    <row r="153" spans="1:10" ht="15" thickBot="1">
      <c r="A153" s="118"/>
      <c r="B153" s="120"/>
      <c r="C153" s="124"/>
      <c r="D153" s="3" t="s">
        <v>9</v>
      </c>
      <c r="E153" s="4" t="s">
        <v>10</v>
      </c>
      <c r="F153" s="4" t="s">
        <v>11</v>
      </c>
      <c r="G153" s="5" t="s">
        <v>12</v>
      </c>
      <c r="H153" s="3" t="s">
        <v>13</v>
      </c>
      <c r="I153" s="5" t="s">
        <v>14</v>
      </c>
      <c r="J153" s="120"/>
    </row>
    <row r="154" spans="1:10" ht="14.25">
      <c r="A154" s="6"/>
      <c r="B154" s="60"/>
      <c r="C154" s="26" t="s">
        <v>18</v>
      </c>
      <c r="D154" s="61"/>
      <c r="E154" s="10"/>
      <c r="F154" s="10"/>
      <c r="G154" s="11"/>
      <c r="H154" s="9"/>
      <c r="I154" s="11"/>
      <c r="J154" s="12">
        <f>J147</f>
        <v>24623.98</v>
      </c>
    </row>
    <row r="155" spans="1:10" ht="14.25">
      <c r="A155" s="14">
        <f>A146+1</f>
        <v>17</v>
      </c>
      <c r="B155" s="62" t="s">
        <v>152</v>
      </c>
      <c r="C155" s="16" t="s">
        <v>153</v>
      </c>
      <c r="D155" s="63">
        <v>400</v>
      </c>
      <c r="E155" s="18"/>
      <c r="F155" s="18"/>
      <c r="G155" s="19">
        <v>3.71</v>
      </c>
      <c r="H155" s="17"/>
      <c r="I155" s="19"/>
      <c r="J155" s="20">
        <f>J154+D155+E155+F155+G155-H155-I155</f>
        <v>25027.69</v>
      </c>
    </row>
    <row r="156" spans="1:10" ht="14.25">
      <c r="A156" s="14">
        <f>A155+1</f>
        <v>18</v>
      </c>
      <c r="B156" s="62" t="s">
        <v>154</v>
      </c>
      <c r="C156" s="16" t="s">
        <v>155</v>
      </c>
      <c r="D156" s="63">
        <v>400</v>
      </c>
      <c r="E156" s="18"/>
      <c r="F156" s="18"/>
      <c r="G156" s="19"/>
      <c r="H156" s="17"/>
      <c r="I156" s="19"/>
      <c r="J156" s="20">
        <f>J155+D156+E156+F156+G156-H156-I156</f>
        <v>25427.69</v>
      </c>
    </row>
    <row r="157" spans="1:10" ht="14.25">
      <c r="A157" s="14">
        <f>A156+1</f>
        <v>19</v>
      </c>
      <c r="B157" s="62" t="s">
        <v>157</v>
      </c>
      <c r="C157" s="16" t="s">
        <v>156</v>
      </c>
      <c r="D157" s="63">
        <v>1000</v>
      </c>
      <c r="E157" s="18"/>
      <c r="F157" s="18"/>
      <c r="G157" s="19"/>
      <c r="H157" s="17"/>
      <c r="I157" s="19"/>
      <c r="J157" s="20">
        <f>J156+D157+E157+F157+G157-H157-I157</f>
        <v>26427.69</v>
      </c>
    </row>
    <row r="158" spans="1:10" ht="14.25">
      <c r="A158" s="14">
        <f aca="true" t="shared" si="15" ref="A158:A163">A157+1</f>
        <v>20</v>
      </c>
      <c r="B158" s="62" t="s">
        <v>158</v>
      </c>
      <c r="C158" s="16" t="s">
        <v>159</v>
      </c>
      <c r="D158" s="63">
        <v>400</v>
      </c>
      <c r="E158" s="18"/>
      <c r="F158" s="18"/>
      <c r="G158" s="19">
        <v>2.86</v>
      </c>
      <c r="H158" s="17"/>
      <c r="I158" s="19"/>
      <c r="J158" s="20">
        <f>J157+D158+E158+F158+G158-H158-I158</f>
        <v>26830.55</v>
      </c>
    </row>
    <row r="159" spans="1:10" ht="14.25">
      <c r="A159" s="14">
        <f t="shared" si="15"/>
        <v>21</v>
      </c>
      <c r="B159" s="62" t="s">
        <v>160</v>
      </c>
      <c r="C159" s="16" t="s">
        <v>161</v>
      </c>
      <c r="D159" s="63">
        <v>600</v>
      </c>
      <c r="E159" s="18"/>
      <c r="F159" s="18"/>
      <c r="G159" s="19">
        <v>3.78</v>
      </c>
      <c r="H159" s="17"/>
      <c r="I159" s="19"/>
      <c r="J159" s="20">
        <f>J158+D159+E159+F159+G159-H159-I159</f>
        <v>27434.329999999998</v>
      </c>
    </row>
    <row r="160" spans="1:10" ht="14.25">
      <c r="A160" s="14">
        <f t="shared" si="15"/>
        <v>22</v>
      </c>
      <c r="B160" s="62" t="s">
        <v>160</v>
      </c>
      <c r="C160" s="16" t="s">
        <v>162</v>
      </c>
      <c r="D160" s="63">
        <v>1000</v>
      </c>
      <c r="E160" s="18"/>
      <c r="F160" s="18"/>
      <c r="G160" s="19"/>
      <c r="H160" s="17"/>
      <c r="I160" s="19"/>
      <c r="J160" s="20">
        <f>J159+D160+E160+F160+G160-H160-I160</f>
        <v>28434.329999999998</v>
      </c>
    </row>
    <row r="161" spans="1:10" ht="14.25">
      <c r="A161" s="14">
        <f t="shared" si="15"/>
        <v>23</v>
      </c>
      <c r="B161" s="62" t="s">
        <v>160</v>
      </c>
      <c r="C161" s="21" t="s">
        <v>163</v>
      </c>
      <c r="D161" s="63"/>
      <c r="E161" s="18"/>
      <c r="F161" s="18"/>
      <c r="G161" s="19"/>
      <c r="H161" s="17"/>
      <c r="I161" s="19">
        <v>5</v>
      </c>
      <c r="J161" s="20">
        <f>J160+D161+E161+F161+G161-H161-I161</f>
        <v>28429.329999999998</v>
      </c>
    </row>
    <row r="162" spans="1:10" ht="14.25">
      <c r="A162" s="14">
        <f t="shared" si="15"/>
        <v>24</v>
      </c>
      <c r="B162" s="62" t="s">
        <v>165</v>
      </c>
      <c r="C162" s="16" t="s">
        <v>164</v>
      </c>
      <c r="D162" s="63">
        <v>400</v>
      </c>
      <c r="E162" s="18"/>
      <c r="F162" s="18"/>
      <c r="G162" s="19">
        <v>2.55</v>
      </c>
      <c r="H162" s="17"/>
      <c r="I162" s="19"/>
      <c r="J162" s="20">
        <f>J161+D162+E162+F162+G162-H162-I162</f>
        <v>28831.879999999997</v>
      </c>
    </row>
    <row r="163" spans="1:10" ht="15" thickBot="1">
      <c r="A163" s="14">
        <f t="shared" si="15"/>
        <v>25</v>
      </c>
      <c r="B163" s="62" t="s">
        <v>165</v>
      </c>
      <c r="C163" s="16" t="s">
        <v>166</v>
      </c>
      <c r="D163" s="63">
        <v>400</v>
      </c>
      <c r="E163" s="18"/>
      <c r="F163" s="18"/>
      <c r="G163" s="19">
        <v>3.37</v>
      </c>
      <c r="H163" s="17"/>
      <c r="I163" s="19"/>
      <c r="J163" s="20">
        <f>J162+D163+E163+F163+G163-H163-I163</f>
        <v>29235.249999999996</v>
      </c>
    </row>
    <row r="164" spans="1:10" ht="14.25">
      <c r="A164" s="26"/>
      <c r="B164" s="27"/>
      <c r="C164" s="26" t="s">
        <v>17</v>
      </c>
      <c r="D164" s="29">
        <f>SUM(D155:D163)</f>
        <v>4600</v>
      </c>
      <c r="E164" s="30">
        <f>SUM(E155:E163)</f>
        <v>0</v>
      </c>
      <c r="F164" s="30">
        <f>SUM(F155:F163)</f>
        <v>0</v>
      </c>
      <c r="G164" s="31">
        <f>SUM(G155:G163)</f>
        <v>16.27</v>
      </c>
      <c r="H164" s="32">
        <f>SUM(H155:H163)</f>
        <v>0</v>
      </c>
      <c r="I164" s="47">
        <f>SUM(I155:I163)</f>
        <v>5</v>
      </c>
      <c r="J164" s="48">
        <f>J154+D164+E164+F164+G164-H164-I164</f>
        <v>29235.25</v>
      </c>
    </row>
    <row r="165" spans="1:10" ht="15" thickBot="1">
      <c r="A165" s="34"/>
      <c r="B165" s="34"/>
      <c r="C165" s="67" t="s">
        <v>26</v>
      </c>
      <c r="D165" s="36">
        <f>D164+D148</f>
        <v>17700</v>
      </c>
      <c r="E165" s="45">
        <f>E164+E148</f>
        <v>0</v>
      </c>
      <c r="F165" s="45">
        <f>F164+F148</f>
        <v>0</v>
      </c>
      <c r="G165" s="45">
        <f>G164+G148</f>
        <v>42.91</v>
      </c>
      <c r="H165" s="37">
        <f>H164+H148</f>
        <v>-1800</v>
      </c>
      <c r="I165" s="49">
        <f>I164+I148</f>
        <v>7</v>
      </c>
      <c r="J165" s="50">
        <f>J164</f>
        <v>29235.25</v>
      </c>
    </row>
    <row r="166" spans="1:10" ht="15" thickBot="1">
      <c r="A166" s="39"/>
      <c r="B166" s="39"/>
      <c r="C166" s="54" t="s">
        <v>167</v>
      </c>
      <c r="D166" s="41">
        <f>D165+D124</f>
        <v>355221</v>
      </c>
      <c r="E166" s="55">
        <f>E165+E124</f>
        <v>45042</v>
      </c>
      <c r="F166" s="55">
        <f>F165+F124</f>
        <v>712.41</v>
      </c>
      <c r="G166" s="55">
        <f>G165+G124</f>
        <v>877.4999999999999</v>
      </c>
      <c r="H166" s="42">
        <f>H165+H124</f>
        <v>356238</v>
      </c>
      <c r="I166" s="51">
        <f>I165+I124</f>
        <v>16379.66</v>
      </c>
      <c r="J166" s="52">
        <f>D166+E166+F166+G166-H166-I166</f>
        <v>29235.249999999975</v>
      </c>
    </row>
  </sheetData>
  <mergeCells count="72">
    <mergeCell ref="A150:J150"/>
    <mergeCell ref="A151:J151"/>
    <mergeCell ref="A152:A153"/>
    <mergeCell ref="B152:B153"/>
    <mergeCell ref="C152:C153"/>
    <mergeCell ref="D152:G152"/>
    <mergeCell ref="H152:I152"/>
    <mergeCell ref="J152:J153"/>
    <mergeCell ref="A126:J126"/>
    <mergeCell ref="A127:J127"/>
    <mergeCell ref="A128:A129"/>
    <mergeCell ref="B128:B129"/>
    <mergeCell ref="C128:C129"/>
    <mergeCell ref="D128:G128"/>
    <mergeCell ref="H128:I128"/>
    <mergeCell ref="J128:J129"/>
    <mergeCell ref="A113:J113"/>
    <mergeCell ref="A114:J114"/>
    <mergeCell ref="A115:A116"/>
    <mergeCell ref="B115:B116"/>
    <mergeCell ref="C115:C116"/>
    <mergeCell ref="D115:G115"/>
    <mergeCell ref="H115:I115"/>
    <mergeCell ref="J115:J116"/>
    <mergeCell ref="A88:J88"/>
    <mergeCell ref="A89:J89"/>
    <mergeCell ref="A90:A91"/>
    <mergeCell ref="B90:B91"/>
    <mergeCell ref="C90:C91"/>
    <mergeCell ref="D90:G90"/>
    <mergeCell ref="H90:I90"/>
    <mergeCell ref="J90:J91"/>
    <mergeCell ref="A76:J76"/>
    <mergeCell ref="A77:J77"/>
    <mergeCell ref="A78:A79"/>
    <mergeCell ref="B78:B79"/>
    <mergeCell ref="C78:C79"/>
    <mergeCell ref="D78:G78"/>
    <mergeCell ref="H78:I78"/>
    <mergeCell ref="J78:J79"/>
    <mergeCell ref="A55:J55"/>
    <mergeCell ref="A56:J56"/>
    <mergeCell ref="A57:A58"/>
    <mergeCell ref="B57:B58"/>
    <mergeCell ref="C57:C58"/>
    <mergeCell ref="D57:G57"/>
    <mergeCell ref="H57:I57"/>
    <mergeCell ref="J57:J58"/>
    <mergeCell ref="A38:J38"/>
    <mergeCell ref="A39:J39"/>
    <mergeCell ref="A40:A41"/>
    <mergeCell ref="B40:B41"/>
    <mergeCell ref="C40:C41"/>
    <mergeCell ref="D40:G40"/>
    <mergeCell ref="H40:I40"/>
    <mergeCell ref="J40:J41"/>
    <mergeCell ref="A14:J14"/>
    <mergeCell ref="A15:J15"/>
    <mergeCell ref="A16:A17"/>
    <mergeCell ref="B16:B17"/>
    <mergeCell ref="C16:C17"/>
    <mergeCell ref="D16:G16"/>
    <mergeCell ref="H16:I16"/>
    <mergeCell ref="J16:J17"/>
    <mergeCell ref="A1:J1"/>
    <mergeCell ref="A2:J2"/>
    <mergeCell ref="A3:A4"/>
    <mergeCell ref="B3:B4"/>
    <mergeCell ref="C3:C4"/>
    <mergeCell ref="D3:G3"/>
    <mergeCell ref="H3:I3"/>
    <mergeCell ref="J3:J4"/>
  </mergeCells>
  <printOptions horizontalCentered="1" verticalCentered="1"/>
  <pageMargins left="0" right="0" top="0" bottom="0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5"/>
  <sheetViews>
    <sheetView workbookViewId="0" topLeftCell="C156">
      <selection activeCell="C186" sqref="C186"/>
    </sheetView>
  </sheetViews>
  <sheetFormatPr defaultColWidth="9.00390625" defaultRowHeight="14.25"/>
  <cols>
    <col min="1" max="1" width="3.375" style="44" customWidth="1"/>
    <col min="2" max="2" width="8.75390625" style="13" customWidth="1"/>
    <col min="3" max="3" width="55.50390625" style="13" customWidth="1"/>
    <col min="4" max="4" width="8.50390625" style="44" customWidth="1"/>
    <col min="5" max="5" width="9.125" style="44" customWidth="1"/>
    <col min="6" max="6" width="6.875" style="44" customWidth="1"/>
    <col min="7" max="7" width="9.50390625" style="44" bestFit="1" customWidth="1"/>
    <col min="8" max="8" width="9.375" style="44" bestFit="1" customWidth="1"/>
    <col min="9" max="9" width="9.00390625" style="44" customWidth="1"/>
    <col min="10" max="10" width="10.875" style="44" customWidth="1"/>
    <col min="11" max="16384" width="9.00390625" style="13" customWidth="1"/>
  </cols>
  <sheetData>
    <row r="1" spans="1:10" s="1" customFormat="1" ht="18.75">
      <c r="A1" s="116" t="s">
        <v>199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1" customFormat="1" ht="19.5" thickBot="1">
      <c r="A2" s="116" t="s">
        <v>22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s="2" customFormat="1" ht="13.5" customHeight="1">
      <c r="A3" s="117"/>
      <c r="B3" s="119" t="s">
        <v>23</v>
      </c>
      <c r="C3" s="125" t="s">
        <v>5</v>
      </c>
      <c r="D3" s="121" t="s">
        <v>6</v>
      </c>
      <c r="E3" s="122"/>
      <c r="F3" s="122"/>
      <c r="G3" s="123"/>
      <c r="H3" s="121" t="s">
        <v>7</v>
      </c>
      <c r="I3" s="123"/>
      <c r="J3" s="119" t="s">
        <v>8</v>
      </c>
    </row>
    <row r="4" spans="1:10" s="2" customFormat="1" ht="13.5" customHeight="1" thickBot="1">
      <c r="A4" s="118"/>
      <c r="B4" s="120"/>
      <c r="C4" s="126"/>
      <c r="D4" s="3" t="s">
        <v>9</v>
      </c>
      <c r="E4" s="4" t="s">
        <v>10</v>
      </c>
      <c r="F4" s="4" t="s">
        <v>11</v>
      </c>
      <c r="G4" s="5" t="s">
        <v>12</v>
      </c>
      <c r="H4" s="3" t="s">
        <v>13</v>
      </c>
      <c r="I4" s="5" t="s">
        <v>14</v>
      </c>
      <c r="J4" s="120"/>
    </row>
    <row r="5" spans="1:10" ht="13.5" customHeight="1">
      <c r="A5" s="6"/>
      <c r="B5" s="7"/>
      <c r="C5" s="72" t="s">
        <v>15</v>
      </c>
      <c r="D5" s="73"/>
      <c r="E5" s="74"/>
      <c r="F5" s="30"/>
      <c r="G5" s="31"/>
      <c r="H5" s="9"/>
      <c r="I5" s="11"/>
      <c r="J5" s="12">
        <v>62249.01</v>
      </c>
    </row>
    <row r="6" spans="1:10" ht="13.5" customHeight="1">
      <c r="A6" s="14">
        <v>1</v>
      </c>
      <c r="B6" s="16" t="s">
        <v>168</v>
      </c>
      <c r="C6" s="75" t="s">
        <v>169</v>
      </c>
      <c r="D6" s="130">
        <v>200</v>
      </c>
      <c r="E6" s="18"/>
      <c r="F6" s="63"/>
      <c r="G6" s="19">
        <v>2.7</v>
      </c>
      <c r="H6" s="17"/>
      <c r="I6" s="19"/>
      <c r="J6" s="20">
        <f>J5+D6+E6+F6+G6-H6-I6</f>
        <v>62451.71</v>
      </c>
    </row>
    <row r="7" spans="1:10" ht="13.5" customHeight="1">
      <c r="A7" s="14">
        <f>A6+1</f>
        <v>2</v>
      </c>
      <c r="B7" s="16" t="s">
        <v>168</v>
      </c>
      <c r="C7" s="75" t="s">
        <v>170</v>
      </c>
      <c r="D7" s="130">
        <v>400</v>
      </c>
      <c r="E7" s="18"/>
      <c r="F7" s="37"/>
      <c r="G7" s="46">
        <v>4.72</v>
      </c>
      <c r="H7" s="17"/>
      <c r="I7" s="19"/>
      <c r="J7" s="20">
        <f>J6+D7+E7+F7+G7-H7-I7</f>
        <v>62856.43</v>
      </c>
    </row>
    <row r="8" spans="1:10" ht="13.5" customHeight="1">
      <c r="A8" s="14">
        <f>A7+1</f>
        <v>3</v>
      </c>
      <c r="B8" s="16" t="s">
        <v>171</v>
      </c>
      <c r="C8" s="75" t="s">
        <v>172</v>
      </c>
      <c r="D8" s="130">
        <v>400</v>
      </c>
      <c r="E8" s="18"/>
      <c r="F8" s="37"/>
      <c r="G8" s="46">
        <v>3.4</v>
      </c>
      <c r="H8" s="17"/>
      <c r="I8" s="19"/>
      <c r="J8" s="20">
        <f>J7+D8+E8+F8+G8-H8-I8</f>
        <v>63259.83</v>
      </c>
    </row>
    <row r="9" spans="1:10" ht="13.5" customHeight="1" thickBot="1">
      <c r="A9" s="14">
        <f>A8+1</f>
        <v>4</v>
      </c>
      <c r="B9" s="16" t="s">
        <v>173</v>
      </c>
      <c r="C9" s="75" t="s">
        <v>174</v>
      </c>
      <c r="D9" s="131">
        <v>2300</v>
      </c>
      <c r="E9" s="18"/>
      <c r="F9" s="37"/>
      <c r="G9" s="46"/>
      <c r="H9" s="17"/>
      <c r="I9" s="19"/>
      <c r="J9" s="20">
        <f>J8+D9+E9+F9+G9-H9-I9</f>
        <v>65559.83</v>
      </c>
    </row>
    <row r="10" spans="1:10" ht="13.5" customHeight="1">
      <c r="A10" s="26"/>
      <c r="B10" s="27"/>
      <c r="C10" s="28" t="s">
        <v>17</v>
      </c>
      <c r="D10" s="29">
        <f>SUM(D6:D9)</f>
        <v>3300</v>
      </c>
      <c r="E10" s="30">
        <f>SUM(E6:E9)</f>
        <v>0</v>
      </c>
      <c r="F10" s="30">
        <f>SUM(F6:F9)</f>
        <v>0</v>
      </c>
      <c r="G10" s="31">
        <f>SUM(G6:G9)</f>
        <v>10.82</v>
      </c>
      <c r="H10" s="29">
        <f>SUM(H6:H9)</f>
        <v>0</v>
      </c>
      <c r="I10" s="31">
        <f>SUM(I6:I9)</f>
        <v>0</v>
      </c>
      <c r="J10" s="33">
        <f>J5+D10+E10+F10+G10-H10-I10</f>
        <v>65559.83000000002</v>
      </c>
    </row>
    <row r="11" spans="1:10" ht="13.5" customHeight="1">
      <c r="A11" s="78"/>
      <c r="B11" s="78"/>
      <c r="C11" s="79" t="s">
        <v>42</v>
      </c>
      <c r="D11" s="17">
        <f aca="true" t="shared" si="0" ref="D11:J11">D10</f>
        <v>3300</v>
      </c>
      <c r="E11" s="63">
        <f t="shared" si="0"/>
        <v>0</v>
      </c>
      <c r="F11" s="63">
        <f t="shared" si="0"/>
        <v>0</v>
      </c>
      <c r="G11" s="80">
        <f t="shared" si="0"/>
        <v>10.82</v>
      </c>
      <c r="H11" s="17">
        <f t="shared" si="0"/>
        <v>0</v>
      </c>
      <c r="I11" s="80">
        <f t="shared" si="0"/>
        <v>0</v>
      </c>
      <c r="J11" s="80">
        <f t="shared" si="0"/>
        <v>65559.83000000002</v>
      </c>
    </row>
    <row r="12" spans="1:10" ht="13.5" customHeight="1" thickBot="1">
      <c r="A12" s="67"/>
      <c r="B12" s="67"/>
      <c r="C12" s="81" t="s">
        <v>175</v>
      </c>
      <c r="D12" s="23">
        <f>69643+D11</f>
        <v>72943</v>
      </c>
      <c r="E12" s="82">
        <f>64576.57+E11</f>
        <v>64576.57</v>
      </c>
      <c r="F12" s="82">
        <f>333.14+F11</f>
        <v>333.14</v>
      </c>
      <c r="G12" s="83">
        <f>155.3+G11</f>
        <v>166.12</v>
      </c>
      <c r="H12" s="23">
        <f>30500+H11</f>
        <v>30500</v>
      </c>
      <c r="I12" s="83">
        <f>41959+I11</f>
        <v>41959</v>
      </c>
      <c r="J12" s="83">
        <f>D12+E12+F12+G12-H12-I12</f>
        <v>65559.83000000002</v>
      </c>
    </row>
    <row r="14" spans="1:10" s="1" customFormat="1" ht="18.75">
      <c r="A14" s="116" t="s">
        <v>216</v>
      </c>
      <c r="B14" s="116"/>
      <c r="C14" s="116"/>
      <c r="D14" s="116"/>
      <c r="E14" s="116"/>
      <c r="F14" s="116"/>
      <c r="G14" s="116"/>
      <c r="H14" s="116"/>
      <c r="I14" s="116"/>
      <c r="J14" s="116"/>
    </row>
    <row r="15" spans="1:10" s="1" customFormat="1" ht="19.5" thickBot="1">
      <c r="A15" s="116" t="s">
        <v>22</v>
      </c>
      <c r="B15" s="116"/>
      <c r="C15" s="116"/>
      <c r="D15" s="116"/>
      <c r="E15" s="116"/>
      <c r="F15" s="116"/>
      <c r="G15" s="116"/>
      <c r="H15" s="116"/>
      <c r="I15" s="116"/>
      <c r="J15" s="116"/>
    </row>
    <row r="16" spans="1:10" s="2" customFormat="1" ht="13.5" customHeight="1">
      <c r="A16" s="117"/>
      <c r="B16" s="119" t="s">
        <v>23</v>
      </c>
      <c r="C16" s="125" t="s">
        <v>5</v>
      </c>
      <c r="D16" s="121" t="s">
        <v>6</v>
      </c>
      <c r="E16" s="122"/>
      <c r="F16" s="122"/>
      <c r="G16" s="123"/>
      <c r="H16" s="121" t="s">
        <v>7</v>
      </c>
      <c r="I16" s="123"/>
      <c r="J16" s="119" t="s">
        <v>8</v>
      </c>
    </row>
    <row r="17" spans="1:10" s="2" customFormat="1" ht="13.5" customHeight="1" thickBot="1">
      <c r="A17" s="118"/>
      <c r="B17" s="120"/>
      <c r="C17" s="126"/>
      <c r="D17" s="3" t="s">
        <v>9</v>
      </c>
      <c r="E17" s="4" t="s">
        <v>10</v>
      </c>
      <c r="F17" s="4" t="s">
        <v>11</v>
      </c>
      <c r="G17" s="5" t="s">
        <v>12</v>
      </c>
      <c r="H17" s="3" t="s">
        <v>13</v>
      </c>
      <c r="I17" s="5" t="s">
        <v>14</v>
      </c>
      <c r="J17" s="120"/>
    </row>
    <row r="18" spans="1:10" ht="13.5" customHeight="1">
      <c r="A18" s="6"/>
      <c r="B18" s="7"/>
      <c r="C18" s="72" t="s">
        <v>18</v>
      </c>
      <c r="D18" s="73"/>
      <c r="E18" s="74"/>
      <c r="F18" s="30"/>
      <c r="G18" s="31"/>
      <c r="H18" s="9"/>
      <c r="I18" s="11"/>
      <c r="J18" s="12">
        <f>J12</f>
        <v>65559.83000000002</v>
      </c>
    </row>
    <row r="19" spans="1:10" ht="13.5" customHeight="1">
      <c r="A19" s="14">
        <v>1</v>
      </c>
      <c r="B19" s="16" t="s">
        <v>176</v>
      </c>
      <c r="C19" s="75" t="s">
        <v>177</v>
      </c>
      <c r="D19" s="84">
        <v>2000</v>
      </c>
      <c r="E19" s="85">
        <v>200</v>
      </c>
      <c r="F19" s="86"/>
      <c r="G19" s="19"/>
      <c r="H19" s="17"/>
      <c r="I19" s="19"/>
      <c r="J19" s="20">
        <f>J18+D19+E19+F19+G19-H19-I19</f>
        <v>67759.83000000002</v>
      </c>
    </row>
    <row r="20" spans="1:10" ht="13.5" customHeight="1">
      <c r="A20" s="14">
        <f aca="true" t="shared" si="1" ref="A20:A32">A19+1</f>
        <v>2</v>
      </c>
      <c r="B20" s="16" t="s">
        <v>176</v>
      </c>
      <c r="C20" s="75" t="s">
        <v>178</v>
      </c>
      <c r="D20" s="76">
        <v>400</v>
      </c>
      <c r="E20" s="85"/>
      <c r="F20" s="87"/>
      <c r="G20" s="46"/>
      <c r="H20" s="17"/>
      <c r="I20" s="19"/>
      <c r="J20" s="20">
        <f aca="true" t="shared" si="2" ref="J20:J32">J19+D20+E20+F20+G20-H20-I20</f>
        <v>68159.83000000002</v>
      </c>
    </row>
    <row r="21" spans="1:10" ht="13.5" customHeight="1">
      <c r="A21" s="14">
        <f t="shared" si="1"/>
        <v>3</v>
      </c>
      <c r="B21" s="16" t="s">
        <v>53</v>
      </c>
      <c r="C21" s="75" t="s">
        <v>179</v>
      </c>
      <c r="D21" s="84">
        <v>400</v>
      </c>
      <c r="E21" s="85"/>
      <c r="F21" s="87"/>
      <c r="G21" s="46"/>
      <c r="H21" s="17"/>
      <c r="I21" s="19"/>
      <c r="J21" s="20">
        <f t="shared" si="2"/>
        <v>68559.83000000002</v>
      </c>
    </row>
    <row r="22" spans="1:10" ht="13.5" customHeight="1">
      <c r="A22" s="14">
        <f t="shared" si="1"/>
        <v>4</v>
      </c>
      <c r="B22" s="16" t="s">
        <v>53</v>
      </c>
      <c r="C22" s="75" t="s">
        <v>180</v>
      </c>
      <c r="D22" s="88">
        <v>400</v>
      </c>
      <c r="E22" s="85"/>
      <c r="F22" s="87"/>
      <c r="G22" s="46">
        <v>5.05</v>
      </c>
      <c r="H22" s="17"/>
      <c r="I22" s="19"/>
      <c r="J22" s="20">
        <f t="shared" si="2"/>
        <v>68964.88000000002</v>
      </c>
    </row>
    <row r="23" spans="1:10" ht="13.5" customHeight="1">
      <c r="A23" s="14">
        <f t="shared" si="1"/>
        <v>5</v>
      </c>
      <c r="B23" s="16" t="s">
        <v>181</v>
      </c>
      <c r="C23" s="132" t="s">
        <v>182</v>
      </c>
      <c r="D23" s="84">
        <v>300</v>
      </c>
      <c r="E23" s="85"/>
      <c r="F23" s="87"/>
      <c r="G23" s="46"/>
      <c r="H23" s="17"/>
      <c r="I23" s="19"/>
      <c r="J23" s="20">
        <f t="shared" si="2"/>
        <v>69264.88000000002</v>
      </c>
    </row>
    <row r="24" spans="1:10" ht="13.5" customHeight="1">
      <c r="A24" s="14">
        <f t="shared" si="1"/>
        <v>6</v>
      </c>
      <c r="B24" s="16" t="s">
        <v>181</v>
      </c>
      <c r="C24" s="75" t="s">
        <v>183</v>
      </c>
      <c r="D24" s="84">
        <v>400</v>
      </c>
      <c r="E24" s="85"/>
      <c r="F24" s="87"/>
      <c r="G24" s="46"/>
      <c r="H24" s="17"/>
      <c r="I24" s="19"/>
      <c r="J24" s="20">
        <f t="shared" si="2"/>
        <v>69664.88000000002</v>
      </c>
    </row>
    <row r="25" spans="1:10" ht="13.5" customHeight="1">
      <c r="A25" s="14">
        <f t="shared" si="1"/>
        <v>7</v>
      </c>
      <c r="B25" s="16" t="s">
        <v>181</v>
      </c>
      <c r="C25" s="75" t="s">
        <v>184</v>
      </c>
      <c r="D25" s="84">
        <v>2000</v>
      </c>
      <c r="E25" s="85"/>
      <c r="F25" s="87"/>
      <c r="G25" s="46"/>
      <c r="H25" s="17"/>
      <c r="I25" s="19"/>
      <c r="J25" s="20">
        <f t="shared" si="2"/>
        <v>71664.88000000002</v>
      </c>
    </row>
    <row r="26" spans="1:10" ht="13.5" customHeight="1">
      <c r="A26" s="14">
        <f t="shared" si="1"/>
        <v>8</v>
      </c>
      <c r="B26" s="16" t="s">
        <v>181</v>
      </c>
      <c r="C26" s="75" t="s">
        <v>185</v>
      </c>
      <c r="D26" s="84">
        <v>300</v>
      </c>
      <c r="E26" s="85"/>
      <c r="F26" s="87"/>
      <c r="G26" s="46"/>
      <c r="H26" s="17"/>
      <c r="I26" s="19"/>
      <c r="J26" s="20">
        <f t="shared" si="2"/>
        <v>71964.88000000002</v>
      </c>
    </row>
    <row r="27" spans="1:10" ht="13.5" customHeight="1">
      <c r="A27" s="14">
        <f t="shared" si="1"/>
        <v>9</v>
      </c>
      <c r="B27" s="16" t="s">
        <v>187</v>
      </c>
      <c r="C27" s="75" t="s">
        <v>186</v>
      </c>
      <c r="D27" s="84">
        <v>400</v>
      </c>
      <c r="E27" s="85"/>
      <c r="F27" s="87"/>
      <c r="G27" s="46"/>
      <c r="H27" s="17"/>
      <c r="I27" s="19"/>
      <c r="J27" s="20">
        <f t="shared" si="2"/>
        <v>72364.88000000002</v>
      </c>
    </row>
    <row r="28" spans="1:10" ht="13.5" customHeight="1">
      <c r="A28" s="14">
        <f t="shared" si="1"/>
        <v>10</v>
      </c>
      <c r="B28" s="16" t="s">
        <v>187</v>
      </c>
      <c r="C28" s="75" t="s">
        <v>188</v>
      </c>
      <c r="D28" s="84">
        <v>200</v>
      </c>
      <c r="E28" s="85"/>
      <c r="F28" s="87"/>
      <c r="G28" s="46">
        <v>4.8</v>
      </c>
      <c r="H28" s="17"/>
      <c r="I28" s="19"/>
      <c r="J28" s="20">
        <f t="shared" si="2"/>
        <v>72569.68000000002</v>
      </c>
    </row>
    <row r="29" spans="1:10" ht="13.5" customHeight="1">
      <c r="A29" s="14">
        <f t="shared" si="1"/>
        <v>11</v>
      </c>
      <c r="B29" s="16" t="s">
        <v>187</v>
      </c>
      <c r="C29" s="75" t="s">
        <v>184</v>
      </c>
      <c r="D29" s="84">
        <v>2000</v>
      </c>
      <c r="E29" s="85"/>
      <c r="F29" s="87"/>
      <c r="G29" s="46"/>
      <c r="H29" s="17"/>
      <c r="I29" s="19"/>
      <c r="J29" s="20">
        <f t="shared" si="2"/>
        <v>74569.68000000002</v>
      </c>
    </row>
    <row r="30" spans="1:10" ht="13.5" customHeight="1">
      <c r="A30" s="14">
        <f t="shared" si="1"/>
        <v>12</v>
      </c>
      <c r="B30" s="16" t="s">
        <v>187</v>
      </c>
      <c r="C30" s="75" t="s">
        <v>184</v>
      </c>
      <c r="D30" s="84">
        <v>500</v>
      </c>
      <c r="E30" s="85"/>
      <c r="F30" s="87"/>
      <c r="G30" s="46"/>
      <c r="H30" s="17"/>
      <c r="I30" s="19"/>
      <c r="J30" s="20">
        <f t="shared" si="2"/>
        <v>75069.68000000002</v>
      </c>
    </row>
    <row r="31" spans="1:10" ht="13.5" customHeight="1">
      <c r="A31" s="14">
        <f t="shared" si="1"/>
        <v>13</v>
      </c>
      <c r="B31" s="16" t="s">
        <v>189</v>
      </c>
      <c r="C31" s="107" t="s">
        <v>190</v>
      </c>
      <c r="D31" s="84"/>
      <c r="E31" s="85">
        <v>1000</v>
      </c>
      <c r="F31" s="87"/>
      <c r="G31" s="46"/>
      <c r="H31" s="17"/>
      <c r="I31" s="19"/>
      <c r="J31" s="20">
        <f t="shared" si="2"/>
        <v>76069.68000000002</v>
      </c>
    </row>
    <row r="32" spans="1:10" ht="13.5" customHeight="1" thickBot="1">
      <c r="A32" s="14">
        <f t="shared" si="1"/>
        <v>14</v>
      </c>
      <c r="B32" s="16" t="s">
        <v>189</v>
      </c>
      <c r="C32" s="75" t="s">
        <v>191</v>
      </c>
      <c r="D32" s="84"/>
      <c r="E32" s="85">
        <v>330</v>
      </c>
      <c r="F32" s="87"/>
      <c r="G32" s="46"/>
      <c r="H32" s="17"/>
      <c r="I32" s="19"/>
      <c r="J32" s="20">
        <f t="shared" si="2"/>
        <v>76399.68000000002</v>
      </c>
    </row>
    <row r="33" spans="1:10" ht="13.5" customHeight="1">
      <c r="A33" s="26"/>
      <c r="B33" s="27"/>
      <c r="C33" s="28" t="s">
        <v>17</v>
      </c>
      <c r="D33" s="29">
        <f>SUM(D19:D32)</f>
        <v>9300</v>
      </c>
      <c r="E33" s="30">
        <f>SUM(E19:E32)</f>
        <v>1530</v>
      </c>
      <c r="F33" s="30">
        <f>SUM(F19:F32)</f>
        <v>0</v>
      </c>
      <c r="G33" s="31">
        <f>SUM(G19:G32)</f>
        <v>9.85</v>
      </c>
      <c r="H33" s="29">
        <f>SUM(H19:H32)</f>
        <v>0</v>
      </c>
      <c r="I33" s="31">
        <f>SUM(I19:I32)</f>
        <v>0</v>
      </c>
      <c r="J33" s="33">
        <f>J18+D33+E33+F33+G33-H33-I33</f>
        <v>76399.68000000002</v>
      </c>
    </row>
    <row r="34" spans="1:10" ht="13.5" customHeight="1">
      <c r="A34" s="78"/>
      <c r="B34" s="78"/>
      <c r="C34" s="79" t="s">
        <v>200</v>
      </c>
      <c r="D34" s="17">
        <f aca="true" t="shared" si="3" ref="D34:J34">D33</f>
        <v>9300</v>
      </c>
      <c r="E34" s="63">
        <f t="shared" si="3"/>
        <v>1530</v>
      </c>
      <c r="F34" s="63">
        <f t="shared" si="3"/>
        <v>0</v>
      </c>
      <c r="G34" s="80">
        <f t="shared" si="3"/>
        <v>9.85</v>
      </c>
      <c r="H34" s="17">
        <f t="shared" si="3"/>
        <v>0</v>
      </c>
      <c r="I34" s="80">
        <f t="shared" si="3"/>
        <v>0</v>
      </c>
      <c r="J34" s="80">
        <f t="shared" si="3"/>
        <v>76399.68000000002</v>
      </c>
    </row>
    <row r="35" spans="1:10" ht="13.5" customHeight="1">
      <c r="A35" s="94"/>
      <c r="B35" s="94"/>
      <c r="C35" s="94"/>
      <c r="D35" s="134"/>
      <c r="E35" s="134"/>
      <c r="F35" s="134"/>
      <c r="G35" s="134"/>
      <c r="H35" s="134"/>
      <c r="I35" s="134"/>
      <c r="J35" s="134"/>
    </row>
    <row r="36" spans="1:10" ht="13.5" customHeight="1">
      <c r="A36" s="94"/>
      <c r="B36" s="94"/>
      <c r="C36" s="94"/>
      <c r="D36" s="134"/>
      <c r="E36" s="134"/>
      <c r="F36" s="134"/>
      <c r="G36" s="134"/>
      <c r="H36" s="134"/>
      <c r="I36" s="134"/>
      <c r="J36" s="134"/>
    </row>
    <row r="37" spans="1:10" ht="13.5" customHeight="1">
      <c r="A37" s="94"/>
      <c r="B37" s="94"/>
      <c r="C37" s="94"/>
      <c r="D37" s="134"/>
      <c r="E37" s="134"/>
      <c r="F37" s="134"/>
      <c r="G37" s="134"/>
      <c r="H37" s="134"/>
      <c r="I37" s="134"/>
      <c r="J37" s="134"/>
    </row>
    <row r="38" spans="1:10" s="1" customFormat="1" ht="18.75">
      <c r="A38" s="116" t="s">
        <v>215</v>
      </c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s="1" customFormat="1" ht="19.5" thickBot="1">
      <c r="A39" s="116" t="s">
        <v>22</v>
      </c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s="2" customFormat="1" ht="13.5" customHeight="1">
      <c r="A40" s="117"/>
      <c r="B40" s="119" t="s">
        <v>23</v>
      </c>
      <c r="C40" s="125" t="s">
        <v>5</v>
      </c>
      <c r="D40" s="121" t="s">
        <v>6</v>
      </c>
      <c r="E40" s="122"/>
      <c r="F40" s="122"/>
      <c r="G40" s="123"/>
      <c r="H40" s="121" t="s">
        <v>7</v>
      </c>
      <c r="I40" s="123"/>
      <c r="J40" s="119" t="s">
        <v>8</v>
      </c>
    </row>
    <row r="41" spans="1:10" s="2" customFormat="1" ht="13.5" customHeight="1" thickBot="1">
      <c r="A41" s="118"/>
      <c r="B41" s="120"/>
      <c r="C41" s="126"/>
      <c r="D41" s="3" t="s">
        <v>9</v>
      </c>
      <c r="E41" s="4" t="s">
        <v>10</v>
      </c>
      <c r="F41" s="4" t="s">
        <v>11</v>
      </c>
      <c r="G41" s="5" t="s">
        <v>12</v>
      </c>
      <c r="H41" s="3" t="s">
        <v>13</v>
      </c>
      <c r="I41" s="5" t="s">
        <v>14</v>
      </c>
      <c r="J41" s="120"/>
    </row>
    <row r="42" spans="1:10" ht="13.5" customHeight="1">
      <c r="A42" s="6"/>
      <c r="B42" s="7"/>
      <c r="C42" s="72" t="s">
        <v>18</v>
      </c>
      <c r="D42" s="73"/>
      <c r="E42" s="74"/>
      <c r="F42" s="30"/>
      <c r="G42" s="31"/>
      <c r="H42" s="9"/>
      <c r="I42" s="11"/>
      <c r="J42" s="12">
        <f>J34</f>
        <v>76399.68000000002</v>
      </c>
    </row>
    <row r="43" spans="1:10" ht="13.5" customHeight="1">
      <c r="A43" s="14">
        <f>A32+1</f>
        <v>15</v>
      </c>
      <c r="B43" s="16" t="s">
        <v>192</v>
      </c>
      <c r="C43" s="133" t="s">
        <v>193</v>
      </c>
      <c r="D43" s="84"/>
      <c r="E43" s="85"/>
      <c r="F43" s="87"/>
      <c r="G43" s="46"/>
      <c r="H43" s="17">
        <v>20800</v>
      </c>
      <c r="I43" s="19"/>
      <c r="J43" s="20">
        <f>J42+D43+E43+F43+G43-H43-I43</f>
        <v>55599.68000000002</v>
      </c>
    </row>
    <row r="44" spans="1:10" ht="13.5" customHeight="1">
      <c r="A44" s="14">
        <f aca="true" t="shared" si="4" ref="A44:A54">A43+1</f>
        <v>16</v>
      </c>
      <c r="B44" s="16" t="s">
        <v>194</v>
      </c>
      <c r="C44" s="133" t="s">
        <v>195</v>
      </c>
      <c r="D44" s="84"/>
      <c r="E44" s="85"/>
      <c r="F44" s="87"/>
      <c r="G44" s="46"/>
      <c r="H44" s="17"/>
      <c r="I44" s="19">
        <v>400</v>
      </c>
      <c r="J44" s="20">
        <f aca="true" t="shared" si="5" ref="J44:J54">J43+D44+E44+F44+G44-H44-I44</f>
        <v>55199.68000000002</v>
      </c>
    </row>
    <row r="45" spans="1:10" ht="13.5" customHeight="1">
      <c r="A45" s="14">
        <f t="shared" si="4"/>
        <v>17</v>
      </c>
      <c r="B45" s="16" t="s">
        <v>194</v>
      </c>
      <c r="C45" s="133" t="s">
        <v>196</v>
      </c>
      <c r="D45" s="84"/>
      <c r="E45" s="85">
        <v>400</v>
      </c>
      <c r="F45" s="87"/>
      <c r="G45" s="46"/>
      <c r="H45" s="17"/>
      <c r="I45" s="19"/>
      <c r="J45" s="20">
        <f t="shared" si="5"/>
        <v>55599.68000000002</v>
      </c>
    </row>
    <row r="46" spans="1:10" ht="13.5" customHeight="1">
      <c r="A46" s="14">
        <f t="shared" si="4"/>
        <v>18</v>
      </c>
      <c r="B46" s="16" t="s">
        <v>197</v>
      </c>
      <c r="C46" s="75" t="s">
        <v>198</v>
      </c>
      <c r="D46" s="84">
        <v>400</v>
      </c>
      <c r="E46" s="85"/>
      <c r="F46" s="87"/>
      <c r="G46" s="46">
        <v>5</v>
      </c>
      <c r="H46" s="17"/>
      <c r="I46" s="19"/>
      <c r="J46" s="20">
        <f t="shared" si="5"/>
        <v>56004.68000000002</v>
      </c>
    </row>
    <row r="47" spans="1:10" ht="13.5" customHeight="1">
      <c r="A47" s="14">
        <f t="shared" si="4"/>
        <v>19</v>
      </c>
      <c r="B47" s="16" t="s">
        <v>201</v>
      </c>
      <c r="C47" s="132" t="s">
        <v>202</v>
      </c>
      <c r="D47" s="84">
        <v>900</v>
      </c>
      <c r="E47" s="85"/>
      <c r="F47" s="87"/>
      <c r="G47" s="46">
        <v>2.04</v>
      </c>
      <c r="H47" s="17"/>
      <c r="I47" s="19"/>
      <c r="J47" s="20">
        <f t="shared" si="5"/>
        <v>56906.72000000002</v>
      </c>
    </row>
    <row r="48" spans="1:10" ht="13.5" customHeight="1">
      <c r="A48" s="14">
        <f t="shared" si="4"/>
        <v>20</v>
      </c>
      <c r="B48" s="16" t="s">
        <v>204</v>
      </c>
      <c r="C48" s="75" t="s">
        <v>203</v>
      </c>
      <c r="D48" s="84"/>
      <c r="E48" s="85"/>
      <c r="F48" s="87"/>
      <c r="G48" s="46"/>
      <c r="H48" s="17">
        <v>3250</v>
      </c>
      <c r="I48" s="19"/>
      <c r="J48" s="20">
        <f t="shared" si="5"/>
        <v>53656.72000000002</v>
      </c>
    </row>
    <row r="49" spans="1:10" ht="13.5" customHeight="1">
      <c r="A49" s="14">
        <f t="shared" si="4"/>
        <v>21</v>
      </c>
      <c r="B49" s="16" t="s">
        <v>205</v>
      </c>
      <c r="C49" s="75" t="s">
        <v>206</v>
      </c>
      <c r="D49" s="84">
        <v>-200</v>
      </c>
      <c r="E49" s="85"/>
      <c r="F49" s="87"/>
      <c r="G49" s="46"/>
      <c r="H49" s="17"/>
      <c r="I49" s="19"/>
      <c r="J49" s="20">
        <f t="shared" si="5"/>
        <v>53456.72000000002</v>
      </c>
    </row>
    <row r="50" spans="1:10" ht="13.5" customHeight="1">
      <c r="A50" s="14">
        <f t="shared" si="4"/>
        <v>22</v>
      </c>
      <c r="B50" s="16" t="s">
        <v>62</v>
      </c>
      <c r="C50" s="75" t="s">
        <v>207</v>
      </c>
      <c r="D50" s="84">
        <v>400</v>
      </c>
      <c r="E50" s="85"/>
      <c r="F50" s="87"/>
      <c r="G50" s="46">
        <v>4.81</v>
      </c>
      <c r="H50" s="17"/>
      <c r="I50" s="19"/>
      <c r="J50" s="20">
        <f t="shared" si="5"/>
        <v>53861.53000000002</v>
      </c>
    </row>
    <row r="51" spans="1:10" ht="13.5" customHeight="1">
      <c r="A51" s="14">
        <f t="shared" si="4"/>
        <v>23</v>
      </c>
      <c r="B51" s="16" t="s">
        <v>62</v>
      </c>
      <c r="C51" s="75" t="s">
        <v>209</v>
      </c>
      <c r="D51" s="84">
        <v>400</v>
      </c>
      <c r="E51" s="85"/>
      <c r="F51" s="87"/>
      <c r="G51" s="46">
        <v>4.96</v>
      </c>
      <c r="H51" s="17"/>
      <c r="I51" s="19"/>
      <c r="J51" s="20">
        <f t="shared" si="5"/>
        <v>54266.49000000002</v>
      </c>
    </row>
    <row r="52" spans="1:10" ht="13.5" customHeight="1">
      <c r="A52" s="14">
        <f t="shared" si="4"/>
        <v>24</v>
      </c>
      <c r="B52" s="16" t="s">
        <v>208</v>
      </c>
      <c r="C52" s="75" t="s">
        <v>210</v>
      </c>
      <c r="D52" s="84">
        <v>800</v>
      </c>
      <c r="E52" s="85"/>
      <c r="F52" s="87"/>
      <c r="G52" s="46">
        <v>1.67</v>
      </c>
      <c r="H52" s="17"/>
      <c r="I52" s="19"/>
      <c r="J52" s="20">
        <f t="shared" si="5"/>
        <v>55068.16000000002</v>
      </c>
    </row>
    <row r="53" spans="1:10" ht="13.5" customHeight="1">
      <c r="A53" s="14">
        <f t="shared" si="4"/>
        <v>25</v>
      </c>
      <c r="B53" s="16" t="s">
        <v>208</v>
      </c>
      <c r="C53" s="75" t="s">
        <v>211</v>
      </c>
      <c r="D53" s="84">
        <v>400</v>
      </c>
      <c r="E53" s="85"/>
      <c r="F53" s="87"/>
      <c r="G53" s="46">
        <v>1.61</v>
      </c>
      <c r="H53" s="17"/>
      <c r="I53" s="19"/>
      <c r="J53" s="20">
        <f t="shared" si="5"/>
        <v>55469.77000000002</v>
      </c>
    </row>
    <row r="54" spans="1:10" ht="13.5" customHeight="1" thickBot="1">
      <c r="A54" s="14">
        <f t="shared" si="4"/>
        <v>26</v>
      </c>
      <c r="B54" s="16" t="s">
        <v>212</v>
      </c>
      <c r="C54" s="75" t="s">
        <v>213</v>
      </c>
      <c r="D54" s="84">
        <v>600</v>
      </c>
      <c r="E54" s="85"/>
      <c r="F54" s="87"/>
      <c r="G54" s="46">
        <v>3.18</v>
      </c>
      <c r="H54" s="17"/>
      <c r="I54" s="19"/>
      <c r="J54" s="20">
        <f t="shared" si="5"/>
        <v>56072.95000000002</v>
      </c>
    </row>
    <row r="55" spans="1:10" ht="13.5" customHeight="1">
      <c r="A55" s="26"/>
      <c r="B55" s="27"/>
      <c r="C55" s="28" t="s">
        <v>17</v>
      </c>
      <c r="D55" s="29">
        <f>SUM(D43:D54)</f>
        <v>3700</v>
      </c>
      <c r="E55" s="30">
        <f>SUM(E43:E54)</f>
        <v>400</v>
      </c>
      <c r="F55" s="30">
        <f>SUM(F43:F54)</f>
        <v>0</v>
      </c>
      <c r="G55" s="31">
        <f>SUM(G43:G54)</f>
        <v>23.269999999999996</v>
      </c>
      <c r="H55" s="29">
        <f>SUM(H43:H54)</f>
        <v>24050</v>
      </c>
      <c r="I55" s="31">
        <f>SUM(I43:I54)</f>
        <v>400</v>
      </c>
      <c r="J55" s="33">
        <f>J42+D55+E55+F55+G55-H55-I55</f>
        <v>56072.950000000026</v>
      </c>
    </row>
    <row r="56" spans="1:10" ht="13.5" customHeight="1">
      <c r="A56" s="78"/>
      <c r="B56" s="78"/>
      <c r="C56" s="79" t="s">
        <v>68</v>
      </c>
      <c r="D56" s="17">
        <f>D55+D34</f>
        <v>13000</v>
      </c>
      <c r="E56" s="63">
        <f>E55+E34</f>
        <v>1930</v>
      </c>
      <c r="F56" s="63">
        <f>F55+F34</f>
        <v>0</v>
      </c>
      <c r="G56" s="80">
        <f>G55+G34</f>
        <v>33.12</v>
      </c>
      <c r="H56" s="17">
        <f>H55+H34</f>
        <v>24050</v>
      </c>
      <c r="I56" s="80">
        <f>I55+I34</f>
        <v>400</v>
      </c>
      <c r="J56" s="80">
        <f>J55</f>
        <v>56072.950000000026</v>
      </c>
    </row>
    <row r="57" spans="1:10" ht="13.5" customHeight="1" thickBot="1">
      <c r="A57" s="67"/>
      <c r="B57" s="67"/>
      <c r="C57" s="81" t="s">
        <v>214</v>
      </c>
      <c r="D57" s="23">
        <f>D56+D12</f>
        <v>85943</v>
      </c>
      <c r="E57" s="82">
        <f>E56+E12</f>
        <v>66506.57</v>
      </c>
      <c r="F57" s="82">
        <f>F56+F12</f>
        <v>333.14</v>
      </c>
      <c r="G57" s="82">
        <f>G56+G12</f>
        <v>199.24</v>
      </c>
      <c r="H57" s="23">
        <f>H56+H12</f>
        <v>54550</v>
      </c>
      <c r="I57" s="83">
        <f>I56+I12</f>
        <v>42359</v>
      </c>
      <c r="J57" s="83">
        <f>D57+E57+F57+G57-H57-I57</f>
        <v>56072.95000000001</v>
      </c>
    </row>
    <row r="59" spans="1:10" s="1" customFormat="1" ht="18.75">
      <c r="A59" s="116" t="s">
        <v>217</v>
      </c>
      <c r="B59" s="116"/>
      <c r="C59" s="116"/>
      <c r="D59" s="116"/>
      <c r="E59" s="116"/>
      <c r="F59" s="116"/>
      <c r="G59" s="116"/>
      <c r="H59" s="116"/>
      <c r="I59" s="116"/>
      <c r="J59" s="116"/>
    </row>
    <row r="60" spans="1:10" s="1" customFormat="1" ht="19.5" thickBot="1">
      <c r="A60" s="116" t="s">
        <v>22</v>
      </c>
      <c r="B60" s="116"/>
      <c r="C60" s="116"/>
      <c r="D60" s="116"/>
      <c r="E60" s="116"/>
      <c r="F60" s="116"/>
      <c r="G60" s="116"/>
      <c r="H60" s="116"/>
      <c r="I60" s="116"/>
      <c r="J60" s="116"/>
    </row>
    <row r="61" spans="1:10" s="2" customFormat="1" ht="15.75" customHeight="1">
      <c r="A61" s="117"/>
      <c r="B61" s="119" t="s">
        <v>23</v>
      </c>
      <c r="C61" s="135" t="s">
        <v>5</v>
      </c>
      <c r="D61" s="121" t="s">
        <v>6</v>
      </c>
      <c r="E61" s="122"/>
      <c r="F61" s="122"/>
      <c r="G61" s="123"/>
      <c r="H61" s="137" t="s">
        <v>7</v>
      </c>
      <c r="I61" s="123"/>
      <c r="J61" s="119" t="s">
        <v>8</v>
      </c>
    </row>
    <row r="62" spans="1:10" s="2" customFormat="1" ht="15" thickBot="1">
      <c r="A62" s="118"/>
      <c r="B62" s="120"/>
      <c r="C62" s="136"/>
      <c r="D62" s="3" t="s">
        <v>9</v>
      </c>
      <c r="E62" s="4" t="s">
        <v>10</v>
      </c>
      <c r="F62" s="4" t="s">
        <v>11</v>
      </c>
      <c r="G62" s="5" t="s">
        <v>12</v>
      </c>
      <c r="H62" s="138" t="s">
        <v>13</v>
      </c>
      <c r="I62" s="5" t="s">
        <v>14</v>
      </c>
      <c r="J62" s="120"/>
    </row>
    <row r="63" spans="1:10" ht="14.25">
      <c r="A63" s="6"/>
      <c r="B63" s="7"/>
      <c r="C63" s="94" t="s">
        <v>18</v>
      </c>
      <c r="D63" s="73"/>
      <c r="E63" s="74"/>
      <c r="F63" s="30"/>
      <c r="G63" s="31"/>
      <c r="H63" s="61"/>
      <c r="I63" s="11"/>
      <c r="J63" s="12">
        <f>J57</f>
        <v>56072.95000000001</v>
      </c>
    </row>
    <row r="64" spans="1:10" ht="14.25">
      <c r="A64" s="14">
        <v>1</v>
      </c>
      <c r="B64" s="16" t="s">
        <v>219</v>
      </c>
      <c r="C64" s="95" t="s">
        <v>220</v>
      </c>
      <c r="D64" s="84">
        <v>400</v>
      </c>
      <c r="E64" s="85"/>
      <c r="F64" s="85"/>
      <c r="G64" s="19">
        <v>5.13</v>
      </c>
      <c r="H64" s="63"/>
      <c r="I64" s="19"/>
      <c r="J64" s="20">
        <f>J63+D64+E64+F64+G64-H64-I64</f>
        <v>56478.08000000001</v>
      </c>
    </row>
    <row r="65" spans="1:10" ht="14.25">
      <c r="A65" s="6">
        <f>A64+1</f>
        <v>2</v>
      </c>
      <c r="B65" s="7" t="s">
        <v>218</v>
      </c>
      <c r="C65" s="95" t="s">
        <v>221</v>
      </c>
      <c r="D65" s="84">
        <v>400</v>
      </c>
      <c r="E65" s="85"/>
      <c r="F65" s="85"/>
      <c r="G65" s="19">
        <v>5.08</v>
      </c>
      <c r="H65" s="61"/>
      <c r="I65" s="11"/>
      <c r="J65" s="20">
        <f aca="true" t="shared" si="6" ref="J65:J71">J64+D65+E65+F65+G65-H65-I65</f>
        <v>56883.16000000001</v>
      </c>
    </row>
    <row r="66" spans="1:10" ht="14.25">
      <c r="A66" s="6">
        <f aca="true" t="shared" si="7" ref="A66:A71">A65+1</f>
        <v>3</v>
      </c>
      <c r="B66" s="7" t="s">
        <v>222</v>
      </c>
      <c r="C66" s="143" t="s">
        <v>223</v>
      </c>
      <c r="D66" s="84">
        <v>210</v>
      </c>
      <c r="E66" s="85"/>
      <c r="F66" s="85"/>
      <c r="G66" s="19"/>
      <c r="H66" s="61"/>
      <c r="I66" s="11"/>
      <c r="J66" s="20">
        <f t="shared" si="6"/>
        <v>57093.16000000001</v>
      </c>
    </row>
    <row r="67" spans="1:10" ht="14.25">
      <c r="A67" s="6">
        <f t="shared" si="7"/>
        <v>4</v>
      </c>
      <c r="B67" s="7" t="s">
        <v>224</v>
      </c>
      <c r="C67" s="95" t="s">
        <v>225</v>
      </c>
      <c r="D67" s="84">
        <v>600</v>
      </c>
      <c r="E67" s="85"/>
      <c r="F67" s="85"/>
      <c r="G67" s="19"/>
      <c r="H67" s="61"/>
      <c r="I67" s="11"/>
      <c r="J67" s="20">
        <f t="shared" si="6"/>
        <v>57693.16000000001</v>
      </c>
    </row>
    <row r="68" spans="1:10" ht="14.25">
      <c r="A68" s="6">
        <f t="shared" si="7"/>
        <v>5</v>
      </c>
      <c r="B68" s="7" t="s">
        <v>227</v>
      </c>
      <c r="C68" s="96" t="s">
        <v>226</v>
      </c>
      <c r="D68" s="84"/>
      <c r="E68" s="85">
        <v>1400</v>
      </c>
      <c r="F68" s="85"/>
      <c r="G68" s="19"/>
      <c r="H68" s="61"/>
      <c r="I68" s="11"/>
      <c r="J68" s="20">
        <f t="shared" si="6"/>
        <v>59093.16000000001</v>
      </c>
    </row>
    <row r="69" spans="1:10" ht="14.25">
      <c r="A69" s="6">
        <f t="shared" si="7"/>
        <v>6</v>
      </c>
      <c r="B69" s="7" t="s">
        <v>227</v>
      </c>
      <c r="C69" s="95" t="s">
        <v>228</v>
      </c>
      <c r="D69" s="84">
        <v>400</v>
      </c>
      <c r="E69" s="85"/>
      <c r="F69" s="85"/>
      <c r="G69" s="19"/>
      <c r="H69" s="61"/>
      <c r="I69" s="11"/>
      <c r="J69" s="20">
        <f t="shared" si="6"/>
        <v>59493.16000000001</v>
      </c>
    </row>
    <row r="70" spans="1:10" ht="14.25">
      <c r="A70" s="6">
        <f t="shared" si="7"/>
        <v>7</v>
      </c>
      <c r="B70" s="7" t="s">
        <v>229</v>
      </c>
      <c r="C70" s="96" t="s">
        <v>230</v>
      </c>
      <c r="D70" s="84"/>
      <c r="E70" s="85"/>
      <c r="F70" s="85">
        <v>39.18</v>
      </c>
      <c r="G70" s="19"/>
      <c r="H70" s="61"/>
      <c r="I70" s="11"/>
      <c r="J70" s="20">
        <f t="shared" si="6"/>
        <v>59532.34000000001</v>
      </c>
    </row>
    <row r="71" spans="1:10" ht="15" thickBot="1">
      <c r="A71" s="6">
        <f t="shared" si="7"/>
        <v>8</v>
      </c>
      <c r="B71" s="7" t="s">
        <v>231</v>
      </c>
      <c r="C71" s="96" t="s">
        <v>232</v>
      </c>
      <c r="D71" s="139">
        <v>800</v>
      </c>
      <c r="E71" s="140"/>
      <c r="F71" s="141"/>
      <c r="G71" s="142"/>
      <c r="H71" s="61"/>
      <c r="I71" s="11"/>
      <c r="J71" s="20">
        <f t="shared" si="6"/>
        <v>60332.34000000001</v>
      </c>
    </row>
    <row r="72" spans="1:10" ht="14.25">
      <c r="A72" s="26"/>
      <c r="B72" s="27"/>
      <c r="C72" s="91" t="s">
        <v>17</v>
      </c>
      <c r="D72" s="29">
        <f>SUM(D64:D71)</f>
        <v>2810</v>
      </c>
      <c r="E72" s="30">
        <f>SUM(E64:E71)</f>
        <v>1400</v>
      </c>
      <c r="F72" s="30">
        <f>SUM(F64:F71)</f>
        <v>39.18</v>
      </c>
      <c r="G72" s="31">
        <f>SUM(G64:G71)</f>
        <v>10.21</v>
      </c>
      <c r="H72" s="32">
        <f>SUM(H64:H71)</f>
        <v>0</v>
      </c>
      <c r="I72" s="31">
        <f>SUM(I64:I71)</f>
        <v>0</v>
      </c>
      <c r="J72" s="33">
        <f>J63+D72+E72+F72+G72-H72-I72</f>
        <v>60332.34000000001</v>
      </c>
    </row>
    <row r="73" spans="1:10" ht="14.25">
      <c r="A73" s="78"/>
      <c r="B73" s="78"/>
      <c r="C73" s="92" t="s">
        <v>233</v>
      </c>
      <c r="D73" s="17">
        <f aca="true" t="shared" si="8" ref="D73:J73">D72</f>
        <v>2810</v>
      </c>
      <c r="E73" s="18">
        <f t="shared" si="8"/>
        <v>1400</v>
      </c>
      <c r="F73" s="18">
        <f t="shared" si="8"/>
        <v>39.18</v>
      </c>
      <c r="G73" s="19">
        <f t="shared" si="8"/>
        <v>10.21</v>
      </c>
      <c r="H73" s="63">
        <f t="shared" si="8"/>
        <v>0</v>
      </c>
      <c r="I73" s="80">
        <f t="shared" si="8"/>
        <v>0</v>
      </c>
      <c r="J73" s="80">
        <f t="shared" si="8"/>
        <v>60332.34000000001</v>
      </c>
    </row>
    <row r="74" spans="1:10" ht="15" thickBot="1">
      <c r="A74" s="67"/>
      <c r="B74" s="67"/>
      <c r="C74" s="93" t="s">
        <v>234</v>
      </c>
      <c r="D74" s="23">
        <f>D73+D57</f>
        <v>88753</v>
      </c>
      <c r="E74" s="24">
        <f>E73+E57</f>
        <v>67906.57</v>
      </c>
      <c r="F74" s="24">
        <f>F73+F57</f>
        <v>372.32</v>
      </c>
      <c r="G74" s="25">
        <f>G73+G57</f>
        <v>209.45000000000002</v>
      </c>
      <c r="H74" s="82">
        <f>H73+H57</f>
        <v>54550</v>
      </c>
      <c r="I74" s="83">
        <f>I73+I57</f>
        <v>42359</v>
      </c>
      <c r="J74" s="83">
        <f>D74+E74+F74+G74-H74-I74</f>
        <v>60332.340000000026</v>
      </c>
    </row>
    <row r="75" spans="1:10" ht="14.25">
      <c r="A75" s="94"/>
      <c r="B75" s="94"/>
      <c r="C75" s="94"/>
      <c r="D75" s="134"/>
      <c r="E75" s="134"/>
      <c r="F75" s="134"/>
      <c r="G75" s="134"/>
      <c r="H75" s="134"/>
      <c r="I75" s="134"/>
      <c r="J75" s="134"/>
    </row>
    <row r="76" spans="1:10" s="1" customFormat="1" ht="18.75">
      <c r="A76" s="116" t="s">
        <v>235</v>
      </c>
      <c r="B76" s="116"/>
      <c r="C76" s="116"/>
      <c r="D76" s="116"/>
      <c r="E76" s="116"/>
      <c r="F76" s="116"/>
      <c r="G76" s="116"/>
      <c r="H76" s="116"/>
      <c r="I76" s="116"/>
      <c r="J76" s="116"/>
    </row>
    <row r="77" spans="1:10" s="1" customFormat="1" ht="19.5" thickBot="1">
      <c r="A77" s="116" t="s">
        <v>22</v>
      </c>
      <c r="B77" s="116"/>
      <c r="C77" s="116"/>
      <c r="D77" s="116"/>
      <c r="E77" s="116"/>
      <c r="F77" s="116"/>
      <c r="G77" s="116"/>
      <c r="H77" s="116"/>
      <c r="I77" s="116"/>
      <c r="J77" s="116"/>
    </row>
    <row r="78" spans="1:10" s="2" customFormat="1" ht="15.75" customHeight="1">
      <c r="A78" s="117"/>
      <c r="B78" s="119" t="s">
        <v>23</v>
      </c>
      <c r="C78" s="125" t="s">
        <v>5</v>
      </c>
      <c r="D78" s="121" t="s">
        <v>6</v>
      </c>
      <c r="E78" s="122"/>
      <c r="F78" s="122"/>
      <c r="G78" s="123"/>
      <c r="H78" s="121" t="s">
        <v>7</v>
      </c>
      <c r="I78" s="123"/>
      <c r="J78" s="119" t="s">
        <v>8</v>
      </c>
    </row>
    <row r="79" spans="1:10" s="2" customFormat="1" ht="15" thickBot="1">
      <c r="A79" s="118"/>
      <c r="B79" s="124"/>
      <c r="C79" s="126"/>
      <c r="D79" s="3" t="s">
        <v>9</v>
      </c>
      <c r="E79" s="4" t="s">
        <v>10</v>
      </c>
      <c r="F79" s="4" t="s">
        <v>11</v>
      </c>
      <c r="G79" s="5" t="s">
        <v>12</v>
      </c>
      <c r="H79" s="3" t="s">
        <v>13</v>
      </c>
      <c r="I79" s="5" t="s">
        <v>14</v>
      </c>
      <c r="J79" s="120"/>
    </row>
    <row r="80" spans="1:10" ht="14.25">
      <c r="A80" s="6"/>
      <c r="B80" s="27"/>
      <c r="C80" s="94" t="s">
        <v>18</v>
      </c>
      <c r="D80" s="73"/>
      <c r="E80" s="74"/>
      <c r="F80" s="30"/>
      <c r="G80" s="31"/>
      <c r="H80" s="61"/>
      <c r="I80" s="11"/>
      <c r="J80" s="12">
        <f>J74</f>
        <v>60332.340000000026</v>
      </c>
    </row>
    <row r="81" spans="1:10" ht="14.25">
      <c r="A81" s="14">
        <v>1</v>
      </c>
      <c r="B81" s="16" t="s">
        <v>236</v>
      </c>
      <c r="C81" s="95" t="s">
        <v>237</v>
      </c>
      <c r="D81" s="84">
        <v>200</v>
      </c>
      <c r="E81" s="85"/>
      <c r="F81" s="85"/>
      <c r="G81" s="19">
        <v>1.6</v>
      </c>
      <c r="H81" s="63"/>
      <c r="I81" s="19"/>
      <c r="J81" s="20">
        <f>J80+D81+E81+F81+G81-H81-I81</f>
        <v>60533.940000000024</v>
      </c>
    </row>
    <row r="82" spans="1:10" ht="14.25">
      <c r="A82" s="14">
        <v>2</v>
      </c>
      <c r="B82" s="16" t="s">
        <v>238</v>
      </c>
      <c r="C82" s="96" t="s">
        <v>239</v>
      </c>
      <c r="D82" s="84"/>
      <c r="E82" s="85"/>
      <c r="F82" s="85"/>
      <c r="G82" s="19"/>
      <c r="H82" s="61">
        <v>1000</v>
      </c>
      <c r="I82" s="11"/>
      <c r="J82" s="20">
        <f>J81+D82+E82+F82+G82-H82-I82</f>
        <v>59533.940000000024</v>
      </c>
    </row>
    <row r="83" spans="1:10" ht="14.25">
      <c r="A83" s="14">
        <v>3</v>
      </c>
      <c r="B83" s="66" t="s">
        <v>240</v>
      </c>
      <c r="C83" s="96" t="s">
        <v>25</v>
      </c>
      <c r="D83" s="84"/>
      <c r="E83" s="85"/>
      <c r="F83" s="85"/>
      <c r="G83" s="19"/>
      <c r="H83" s="61"/>
      <c r="I83" s="11">
        <v>10</v>
      </c>
      <c r="J83" s="20">
        <f>J82+D83+E83+F83+G83-H83-I83</f>
        <v>59523.940000000024</v>
      </c>
    </row>
    <row r="84" spans="1:10" ht="15" thickBot="1">
      <c r="A84" s="14">
        <v>4</v>
      </c>
      <c r="B84" s="77" t="s">
        <v>241</v>
      </c>
      <c r="C84" s="95" t="s">
        <v>253</v>
      </c>
      <c r="D84" s="84">
        <v>600</v>
      </c>
      <c r="E84" s="85"/>
      <c r="F84" s="85"/>
      <c r="G84" s="19"/>
      <c r="H84" s="61"/>
      <c r="I84" s="11"/>
      <c r="J84" s="20">
        <f>J83+D84+E84+F84+G84-H84-I84</f>
        <v>60123.940000000024</v>
      </c>
    </row>
    <row r="85" spans="1:10" ht="14.25">
      <c r="A85" s="26"/>
      <c r="B85" s="7"/>
      <c r="C85" s="91" t="s">
        <v>17</v>
      </c>
      <c r="D85" s="29">
        <f aca="true" t="shared" si="9" ref="D85:I85">SUM(D81:D84)</f>
        <v>800</v>
      </c>
      <c r="E85" s="30">
        <f t="shared" si="9"/>
        <v>0</v>
      </c>
      <c r="F85" s="30">
        <f t="shared" si="9"/>
        <v>0</v>
      </c>
      <c r="G85" s="31">
        <f t="shared" si="9"/>
        <v>1.6</v>
      </c>
      <c r="H85" s="32">
        <f t="shared" si="9"/>
        <v>1000</v>
      </c>
      <c r="I85" s="31">
        <f t="shared" si="9"/>
        <v>10</v>
      </c>
      <c r="J85" s="33">
        <f>J80+D85+E85+F85+G85-H85-I85</f>
        <v>60123.940000000024</v>
      </c>
    </row>
    <row r="86" spans="1:10" ht="14.25">
      <c r="A86" s="78"/>
      <c r="B86" s="78"/>
      <c r="C86" s="92" t="s">
        <v>242</v>
      </c>
      <c r="D86" s="17">
        <f aca="true" t="shared" si="10" ref="D86:J86">D85</f>
        <v>800</v>
      </c>
      <c r="E86" s="18">
        <f t="shared" si="10"/>
        <v>0</v>
      </c>
      <c r="F86" s="18">
        <f t="shared" si="10"/>
        <v>0</v>
      </c>
      <c r="G86" s="19">
        <f t="shared" si="10"/>
        <v>1.6</v>
      </c>
      <c r="H86" s="63">
        <f t="shared" si="10"/>
        <v>1000</v>
      </c>
      <c r="I86" s="80">
        <f t="shared" si="10"/>
        <v>10</v>
      </c>
      <c r="J86" s="80">
        <f t="shared" si="10"/>
        <v>60123.940000000024</v>
      </c>
    </row>
    <row r="87" spans="1:10" ht="15" thickBot="1">
      <c r="A87" s="67"/>
      <c r="B87" s="67"/>
      <c r="C87" s="93" t="s">
        <v>243</v>
      </c>
      <c r="D87" s="23">
        <f>D86+D74</f>
        <v>89553</v>
      </c>
      <c r="E87" s="24">
        <f>E86+E74</f>
        <v>67906.57</v>
      </c>
      <c r="F87" s="24">
        <f>F86+F74</f>
        <v>372.32</v>
      </c>
      <c r="G87" s="25">
        <f>G86+G74</f>
        <v>211.05</v>
      </c>
      <c r="H87" s="82">
        <f>H86+H74</f>
        <v>55550</v>
      </c>
      <c r="I87" s="83">
        <f>I86+I74</f>
        <v>42369</v>
      </c>
      <c r="J87" s="83">
        <f>D87+E87+F87+G87-H87-I87</f>
        <v>60123.94</v>
      </c>
    </row>
    <row r="89" spans="1:10" s="1" customFormat="1" ht="18.75">
      <c r="A89" s="116" t="s">
        <v>244</v>
      </c>
      <c r="B89" s="116"/>
      <c r="C89" s="116"/>
      <c r="D89" s="116"/>
      <c r="E89" s="116"/>
      <c r="F89" s="116"/>
      <c r="G89" s="116"/>
      <c r="H89" s="116"/>
      <c r="I89" s="116"/>
      <c r="J89" s="116"/>
    </row>
    <row r="90" spans="1:10" s="1" customFormat="1" ht="19.5" thickBot="1">
      <c r="A90" s="116" t="s">
        <v>22</v>
      </c>
      <c r="B90" s="116"/>
      <c r="C90" s="116"/>
      <c r="D90" s="116"/>
      <c r="E90" s="116"/>
      <c r="F90" s="116"/>
      <c r="G90" s="116"/>
      <c r="H90" s="116"/>
      <c r="I90" s="116"/>
      <c r="J90" s="116"/>
    </row>
    <row r="91" spans="1:10" s="2" customFormat="1" ht="15.75" customHeight="1">
      <c r="A91" s="117"/>
      <c r="B91" s="119" t="s">
        <v>23</v>
      </c>
      <c r="C91" s="125" t="s">
        <v>5</v>
      </c>
      <c r="D91" s="121" t="s">
        <v>6</v>
      </c>
      <c r="E91" s="122"/>
      <c r="F91" s="122"/>
      <c r="G91" s="123"/>
      <c r="H91" s="121" t="s">
        <v>7</v>
      </c>
      <c r="I91" s="123"/>
      <c r="J91" s="119" t="s">
        <v>8</v>
      </c>
    </row>
    <row r="92" spans="1:10" s="2" customFormat="1" ht="15" thickBot="1">
      <c r="A92" s="118"/>
      <c r="B92" s="124"/>
      <c r="C92" s="126"/>
      <c r="D92" s="3" t="s">
        <v>9</v>
      </c>
      <c r="E92" s="4" t="s">
        <v>10</v>
      </c>
      <c r="F92" s="4" t="s">
        <v>11</v>
      </c>
      <c r="G92" s="5" t="s">
        <v>12</v>
      </c>
      <c r="H92" s="3" t="s">
        <v>13</v>
      </c>
      <c r="I92" s="5" t="s">
        <v>14</v>
      </c>
      <c r="J92" s="120"/>
    </row>
    <row r="93" spans="1:10" ht="14.25">
      <c r="A93" s="6"/>
      <c r="B93" s="27"/>
      <c r="C93" s="94" t="s">
        <v>18</v>
      </c>
      <c r="D93" s="73"/>
      <c r="E93" s="74"/>
      <c r="F93" s="30"/>
      <c r="G93" s="31"/>
      <c r="H93" s="61"/>
      <c r="I93" s="11"/>
      <c r="J93" s="12">
        <f>J87</f>
        <v>60123.94</v>
      </c>
    </row>
    <row r="94" spans="1:10" ht="14.25">
      <c r="A94" s="14">
        <v>1</v>
      </c>
      <c r="B94" s="16" t="s">
        <v>246</v>
      </c>
      <c r="C94" s="95" t="s">
        <v>245</v>
      </c>
      <c r="D94" s="84"/>
      <c r="E94" s="85">
        <v>100</v>
      </c>
      <c r="F94" s="85"/>
      <c r="G94" s="19"/>
      <c r="H94" s="63"/>
      <c r="I94" s="19"/>
      <c r="J94" s="20">
        <f>J93+D94+E94+F94+G94-H94-I94</f>
        <v>60223.94</v>
      </c>
    </row>
    <row r="95" spans="1:10" ht="15" thickBot="1">
      <c r="A95" s="14">
        <v>2</v>
      </c>
      <c r="B95" s="16" t="s">
        <v>247</v>
      </c>
      <c r="C95" s="96" t="s">
        <v>248</v>
      </c>
      <c r="D95" s="84"/>
      <c r="E95" s="85"/>
      <c r="F95" s="85"/>
      <c r="G95" s="19"/>
      <c r="H95" s="61"/>
      <c r="I95" s="11">
        <v>100</v>
      </c>
      <c r="J95" s="20">
        <f>J94+D95+E95+F95+G95-H95-I95</f>
        <v>60123.94</v>
      </c>
    </row>
    <row r="96" spans="1:10" ht="14.25">
      <c r="A96" s="26"/>
      <c r="B96" s="27"/>
      <c r="C96" s="91" t="s">
        <v>17</v>
      </c>
      <c r="D96" s="29">
        <f>SUM(D94:D95)</f>
        <v>0</v>
      </c>
      <c r="E96" s="30">
        <f>SUM(E94:E95)</f>
        <v>100</v>
      </c>
      <c r="F96" s="30">
        <f>SUM(F94:F95)</f>
        <v>0</v>
      </c>
      <c r="G96" s="31">
        <f>SUM(G94:G95)</f>
        <v>0</v>
      </c>
      <c r="H96" s="32">
        <f>SUM(H94:H95)</f>
        <v>0</v>
      </c>
      <c r="I96" s="31">
        <f>SUM(I94:I95)</f>
        <v>100</v>
      </c>
      <c r="J96" s="33">
        <f>J93+D96+E96+F96+G96-H96-I96</f>
        <v>60123.94</v>
      </c>
    </row>
    <row r="97" spans="1:10" ht="14.25">
      <c r="A97" s="78"/>
      <c r="B97" s="78"/>
      <c r="C97" s="92" t="s">
        <v>249</v>
      </c>
      <c r="D97" s="17">
        <f aca="true" t="shared" si="11" ref="D97:J97">D96</f>
        <v>0</v>
      </c>
      <c r="E97" s="18">
        <f t="shared" si="11"/>
        <v>100</v>
      </c>
      <c r="F97" s="18">
        <f t="shared" si="11"/>
        <v>0</v>
      </c>
      <c r="G97" s="19">
        <f t="shared" si="11"/>
        <v>0</v>
      </c>
      <c r="H97" s="63">
        <f t="shared" si="11"/>
        <v>0</v>
      </c>
      <c r="I97" s="80">
        <f t="shared" si="11"/>
        <v>100</v>
      </c>
      <c r="J97" s="80">
        <f t="shared" si="11"/>
        <v>60123.94</v>
      </c>
    </row>
    <row r="98" spans="1:10" ht="15" thickBot="1">
      <c r="A98" s="67"/>
      <c r="B98" s="67"/>
      <c r="C98" s="93" t="s">
        <v>250</v>
      </c>
      <c r="D98" s="23">
        <f>D97+D87</f>
        <v>89553</v>
      </c>
      <c r="E98" s="24">
        <f>E97+E87</f>
        <v>68006.57</v>
      </c>
      <c r="F98" s="24">
        <f>F97+F87</f>
        <v>372.32</v>
      </c>
      <c r="G98" s="25">
        <f>G97+G87</f>
        <v>211.05</v>
      </c>
      <c r="H98" s="82">
        <f>H97+H87</f>
        <v>55550</v>
      </c>
      <c r="I98" s="83">
        <f>I97+I87</f>
        <v>42469</v>
      </c>
      <c r="J98" s="83">
        <f>D98+E98+F98+G98-H98-I98</f>
        <v>60123.94</v>
      </c>
    </row>
    <row r="100" spans="1:10" ht="18.75">
      <c r="A100" s="116" t="s">
        <v>251</v>
      </c>
      <c r="B100" s="116"/>
      <c r="C100" s="116"/>
      <c r="D100" s="116"/>
      <c r="E100" s="116"/>
      <c r="F100" s="116"/>
      <c r="G100" s="116"/>
      <c r="H100" s="116"/>
      <c r="I100" s="116"/>
      <c r="J100" s="116"/>
    </row>
    <row r="101" spans="1:10" ht="19.5" thickBot="1">
      <c r="A101" s="116" t="s">
        <v>22</v>
      </c>
      <c r="B101" s="116"/>
      <c r="C101" s="116"/>
      <c r="D101" s="116"/>
      <c r="E101" s="116"/>
      <c r="F101" s="116"/>
      <c r="G101" s="116"/>
      <c r="H101" s="116"/>
      <c r="I101" s="116"/>
      <c r="J101" s="116"/>
    </row>
    <row r="102" spans="1:10" ht="14.25">
      <c r="A102" s="117"/>
      <c r="B102" s="119" t="s">
        <v>23</v>
      </c>
      <c r="C102" s="125" t="s">
        <v>5</v>
      </c>
      <c r="D102" s="121" t="s">
        <v>6</v>
      </c>
      <c r="E102" s="122"/>
      <c r="F102" s="122"/>
      <c r="G102" s="123"/>
      <c r="H102" s="121" t="s">
        <v>7</v>
      </c>
      <c r="I102" s="123"/>
      <c r="J102" s="119" t="s">
        <v>8</v>
      </c>
    </row>
    <row r="103" spans="1:10" ht="15" thickBot="1">
      <c r="A103" s="118"/>
      <c r="B103" s="124"/>
      <c r="C103" s="126"/>
      <c r="D103" s="97" t="s">
        <v>9</v>
      </c>
      <c r="E103" s="98" t="s">
        <v>10</v>
      </c>
      <c r="F103" s="98" t="s">
        <v>11</v>
      </c>
      <c r="G103" s="99" t="s">
        <v>12</v>
      </c>
      <c r="H103" s="3" t="s">
        <v>13</v>
      </c>
      <c r="I103" s="5" t="s">
        <v>14</v>
      </c>
      <c r="J103" s="120"/>
    </row>
    <row r="104" spans="1:10" ht="14.25">
      <c r="A104" s="6"/>
      <c r="B104" s="27"/>
      <c r="C104" s="94" t="s">
        <v>18</v>
      </c>
      <c r="D104" s="29"/>
      <c r="E104" s="30"/>
      <c r="F104" s="30"/>
      <c r="G104" s="31"/>
      <c r="H104" s="61"/>
      <c r="I104" s="11"/>
      <c r="J104" s="12">
        <f>J98</f>
        <v>60123.94</v>
      </c>
    </row>
    <row r="105" spans="1:10" ht="14.25">
      <c r="A105" s="14">
        <v>1</v>
      </c>
      <c r="B105" s="16" t="s">
        <v>252</v>
      </c>
      <c r="C105" s="95" t="s">
        <v>260</v>
      </c>
      <c r="D105" s="84">
        <v>800</v>
      </c>
      <c r="E105" s="100"/>
      <c r="F105" s="85"/>
      <c r="G105" s="19">
        <v>1.68</v>
      </c>
      <c r="H105" s="63"/>
      <c r="I105" s="19"/>
      <c r="J105" s="20">
        <f>J104+D105+E105+F105+G105-H105-I105</f>
        <v>60925.62</v>
      </c>
    </row>
    <row r="106" spans="1:10" ht="14.25">
      <c r="A106" s="14">
        <v>2</v>
      </c>
      <c r="B106" s="16" t="s">
        <v>254</v>
      </c>
      <c r="C106" s="96" t="s">
        <v>21</v>
      </c>
      <c r="D106" s="84"/>
      <c r="E106" s="100"/>
      <c r="F106" s="85">
        <v>26.34</v>
      </c>
      <c r="G106" s="19"/>
      <c r="H106" s="61"/>
      <c r="I106" s="11"/>
      <c r="J106" s="20">
        <f>J105+D106+E106+F106+G106-H106-I106</f>
        <v>60951.96</v>
      </c>
    </row>
    <row r="107" spans="1:10" ht="15" thickBot="1">
      <c r="A107" s="14">
        <f>A106+1</f>
        <v>3</v>
      </c>
      <c r="B107" s="16" t="s">
        <v>255</v>
      </c>
      <c r="C107" s="96" t="s">
        <v>256</v>
      </c>
      <c r="D107" s="89"/>
      <c r="E107" s="101"/>
      <c r="F107" s="90"/>
      <c r="G107" s="46"/>
      <c r="H107" s="61">
        <v>19600</v>
      </c>
      <c r="I107" s="11"/>
      <c r="J107" s="20">
        <f>J106+D107+E107+F107+G107-H107-I107</f>
        <v>41351.96</v>
      </c>
    </row>
    <row r="108" spans="1:10" ht="14.25">
      <c r="A108" s="26"/>
      <c r="B108" s="27"/>
      <c r="C108" s="91" t="s">
        <v>17</v>
      </c>
      <c r="D108" s="29">
        <f aca="true" t="shared" si="12" ref="D108:I108">SUM(D105:D107)</f>
        <v>800</v>
      </c>
      <c r="E108" s="30">
        <f t="shared" si="12"/>
        <v>0</v>
      </c>
      <c r="F108" s="30">
        <f t="shared" si="12"/>
        <v>26.34</v>
      </c>
      <c r="G108" s="31">
        <f t="shared" si="12"/>
        <v>1.68</v>
      </c>
      <c r="H108" s="32">
        <f t="shared" si="12"/>
        <v>19600</v>
      </c>
      <c r="I108" s="31">
        <f t="shared" si="12"/>
        <v>0</v>
      </c>
      <c r="J108" s="33">
        <f>J104+D108+E108+F108+G108-H108-I108</f>
        <v>41351.96</v>
      </c>
    </row>
    <row r="109" spans="1:10" ht="15" thickBot="1">
      <c r="A109" s="78"/>
      <c r="B109" s="78"/>
      <c r="C109" s="92" t="s">
        <v>257</v>
      </c>
      <c r="D109" s="36">
        <f aca="true" t="shared" si="13" ref="D109:J109">D108</f>
        <v>800</v>
      </c>
      <c r="E109" s="45">
        <f t="shared" si="13"/>
        <v>0</v>
      </c>
      <c r="F109" s="45">
        <f t="shared" si="13"/>
        <v>26.34</v>
      </c>
      <c r="G109" s="46">
        <f t="shared" si="13"/>
        <v>1.68</v>
      </c>
      <c r="H109" s="37">
        <f t="shared" si="13"/>
        <v>19600</v>
      </c>
      <c r="I109" s="46">
        <f t="shared" si="13"/>
        <v>0</v>
      </c>
      <c r="J109" s="38">
        <f t="shared" si="13"/>
        <v>41351.96</v>
      </c>
    </row>
    <row r="110" spans="1:10" ht="15" thickBot="1">
      <c r="A110" s="67"/>
      <c r="B110" s="67"/>
      <c r="C110" s="93" t="s">
        <v>258</v>
      </c>
      <c r="D110" s="41">
        <f>D109+D98</f>
        <v>90353</v>
      </c>
      <c r="E110" s="55">
        <f>E109+E98</f>
        <v>68006.57</v>
      </c>
      <c r="F110" s="55">
        <f>F109+F98</f>
        <v>398.65999999999997</v>
      </c>
      <c r="G110" s="56">
        <f>G109+G98</f>
        <v>212.73000000000002</v>
      </c>
      <c r="H110" s="41">
        <f>H109+H98</f>
        <v>75150</v>
      </c>
      <c r="I110" s="57">
        <f>I109+I98</f>
        <v>42469</v>
      </c>
      <c r="J110" s="52">
        <f>D110+E110+F110+G110-H110-I110</f>
        <v>41351.96000000002</v>
      </c>
    </row>
    <row r="112" spans="1:10" ht="18.75">
      <c r="A112" s="116" t="s">
        <v>259</v>
      </c>
      <c r="B112" s="116"/>
      <c r="C112" s="116"/>
      <c r="D112" s="116"/>
      <c r="E112" s="116"/>
      <c r="F112" s="116"/>
      <c r="G112" s="116"/>
      <c r="H112" s="116"/>
      <c r="I112" s="116"/>
      <c r="J112" s="116"/>
    </row>
    <row r="113" spans="1:10" ht="19.5" thickBot="1">
      <c r="A113" s="116" t="s">
        <v>22</v>
      </c>
      <c r="B113" s="116"/>
      <c r="C113" s="116"/>
      <c r="D113" s="116"/>
      <c r="E113" s="116"/>
      <c r="F113" s="116"/>
      <c r="G113" s="116"/>
      <c r="H113" s="116"/>
      <c r="I113" s="116"/>
      <c r="J113" s="116"/>
    </row>
    <row r="114" spans="1:10" ht="14.25">
      <c r="A114" s="117"/>
      <c r="B114" s="119" t="s">
        <v>23</v>
      </c>
      <c r="C114" s="125" t="s">
        <v>5</v>
      </c>
      <c r="D114" s="121" t="s">
        <v>6</v>
      </c>
      <c r="E114" s="122"/>
      <c r="F114" s="122"/>
      <c r="G114" s="123"/>
      <c r="H114" s="121" t="s">
        <v>7</v>
      </c>
      <c r="I114" s="123"/>
      <c r="J114" s="119" t="s">
        <v>8</v>
      </c>
    </row>
    <row r="115" spans="1:10" ht="15" thickBot="1">
      <c r="A115" s="118"/>
      <c r="B115" s="124"/>
      <c r="C115" s="126"/>
      <c r="D115" s="97" t="s">
        <v>9</v>
      </c>
      <c r="E115" s="98" t="s">
        <v>10</v>
      </c>
      <c r="F115" s="98" t="s">
        <v>11</v>
      </c>
      <c r="G115" s="99" t="s">
        <v>12</v>
      </c>
      <c r="H115" s="3" t="s">
        <v>13</v>
      </c>
      <c r="I115" s="5" t="s">
        <v>14</v>
      </c>
      <c r="J115" s="120"/>
    </row>
    <row r="116" spans="1:10" ht="14.25">
      <c r="A116" s="6"/>
      <c r="B116" s="27"/>
      <c r="C116" s="94" t="s">
        <v>18</v>
      </c>
      <c r="D116" s="29"/>
      <c r="E116" s="30"/>
      <c r="F116" s="30"/>
      <c r="G116" s="31"/>
      <c r="H116" s="61"/>
      <c r="I116" s="11"/>
      <c r="J116" s="12">
        <f>J110</f>
        <v>41351.96000000002</v>
      </c>
    </row>
    <row r="117" spans="1:10" ht="14.25">
      <c r="A117" s="14">
        <v>1</v>
      </c>
      <c r="B117" s="16" t="s">
        <v>261</v>
      </c>
      <c r="C117" s="95" t="s">
        <v>262</v>
      </c>
      <c r="D117" s="84">
        <v>1000</v>
      </c>
      <c r="E117" s="100"/>
      <c r="F117" s="85"/>
      <c r="G117" s="19"/>
      <c r="H117" s="63"/>
      <c r="I117" s="19"/>
      <c r="J117" s="20">
        <f>J116+D117+E117+F117+G117-H117-I117</f>
        <v>42351.96000000002</v>
      </c>
    </row>
    <row r="118" spans="1:10" ht="14.25">
      <c r="A118" s="14">
        <f>A117+1</f>
        <v>2</v>
      </c>
      <c r="B118" s="16" t="s">
        <v>263</v>
      </c>
      <c r="C118" s="95" t="s">
        <v>264</v>
      </c>
      <c r="D118" s="84">
        <v>600</v>
      </c>
      <c r="E118" s="100"/>
      <c r="F118" s="85"/>
      <c r="G118" s="19"/>
      <c r="H118" s="61"/>
      <c r="I118" s="11"/>
      <c r="J118" s="20">
        <f aca="true" t="shared" si="14" ref="J118:J125">J117+D118+E118+F118+G118-H118-I118</f>
        <v>42951.96000000002</v>
      </c>
    </row>
    <row r="119" spans="1:10" ht="14.25">
      <c r="A119" s="14">
        <f aca="true" t="shared" si="15" ref="A119:A125">A118+1</f>
        <v>3</v>
      </c>
      <c r="B119" s="16" t="s">
        <v>266</v>
      </c>
      <c r="C119" s="143" t="s">
        <v>265</v>
      </c>
      <c r="D119" s="89">
        <v>1100</v>
      </c>
      <c r="E119" s="101"/>
      <c r="F119" s="90"/>
      <c r="G119" s="46"/>
      <c r="H119" s="61"/>
      <c r="I119" s="11"/>
      <c r="J119" s="20">
        <f t="shared" si="14"/>
        <v>44051.96000000002</v>
      </c>
    </row>
    <row r="120" spans="1:10" ht="14.25">
      <c r="A120" s="14">
        <f t="shared" si="15"/>
        <v>4</v>
      </c>
      <c r="B120" s="16" t="s">
        <v>267</v>
      </c>
      <c r="C120" s="95" t="s">
        <v>268</v>
      </c>
      <c r="D120" s="89">
        <v>400</v>
      </c>
      <c r="E120" s="101"/>
      <c r="F120" s="90"/>
      <c r="G120" s="46">
        <v>0.09</v>
      </c>
      <c r="H120" s="61"/>
      <c r="I120" s="11"/>
      <c r="J120" s="20">
        <f t="shared" si="14"/>
        <v>44452.05000000002</v>
      </c>
    </row>
    <row r="121" spans="1:10" ht="14.25">
      <c r="A121" s="14">
        <f t="shared" si="15"/>
        <v>5</v>
      </c>
      <c r="B121" s="16" t="s">
        <v>269</v>
      </c>
      <c r="C121" s="95" t="s">
        <v>270</v>
      </c>
      <c r="D121" s="89">
        <v>200</v>
      </c>
      <c r="E121" s="101"/>
      <c r="F121" s="90"/>
      <c r="G121" s="46"/>
      <c r="H121" s="61"/>
      <c r="I121" s="11"/>
      <c r="J121" s="20">
        <f t="shared" si="14"/>
        <v>44652.05000000002</v>
      </c>
    </row>
    <row r="122" spans="1:10" ht="14.25">
      <c r="A122" s="14">
        <f t="shared" si="15"/>
        <v>6</v>
      </c>
      <c r="B122" s="16" t="s">
        <v>272</v>
      </c>
      <c r="C122" s="95" t="s">
        <v>271</v>
      </c>
      <c r="D122" s="89">
        <v>400</v>
      </c>
      <c r="E122" s="101"/>
      <c r="F122" s="90"/>
      <c r="G122" s="46">
        <v>0.63</v>
      </c>
      <c r="H122" s="61"/>
      <c r="I122" s="11"/>
      <c r="J122" s="20">
        <f t="shared" si="14"/>
        <v>45052.680000000015</v>
      </c>
    </row>
    <row r="123" spans="1:10" ht="14.25">
      <c r="A123" s="14">
        <f t="shared" si="15"/>
        <v>7</v>
      </c>
      <c r="B123" s="16" t="s">
        <v>272</v>
      </c>
      <c r="C123" s="95" t="s">
        <v>273</v>
      </c>
      <c r="D123" s="89">
        <v>400</v>
      </c>
      <c r="E123" s="101"/>
      <c r="F123" s="90"/>
      <c r="G123" s="46">
        <v>1.3</v>
      </c>
      <c r="H123" s="61"/>
      <c r="I123" s="11"/>
      <c r="J123" s="20">
        <f t="shared" si="14"/>
        <v>45453.98000000002</v>
      </c>
    </row>
    <row r="124" spans="1:10" ht="14.25">
      <c r="A124" s="14">
        <f t="shared" si="15"/>
        <v>8</v>
      </c>
      <c r="B124" s="16" t="s">
        <v>274</v>
      </c>
      <c r="C124" s="95" t="s">
        <v>275</v>
      </c>
      <c r="D124" s="89">
        <v>200</v>
      </c>
      <c r="E124" s="101"/>
      <c r="F124" s="90"/>
      <c r="G124" s="46"/>
      <c r="H124" s="61"/>
      <c r="I124" s="11"/>
      <c r="J124" s="20">
        <f t="shared" si="14"/>
        <v>45653.98000000002</v>
      </c>
    </row>
    <row r="125" spans="1:10" ht="15" thickBot="1">
      <c r="A125" s="14">
        <f t="shared" si="15"/>
        <v>9</v>
      </c>
      <c r="B125" s="16" t="s">
        <v>276</v>
      </c>
      <c r="C125" s="95" t="s">
        <v>277</v>
      </c>
      <c r="D125" s="89">
        <v>400</v>
      </c>
      <c r="E125" s="101"/>
      <c r="F125" s="90"/>
      <c r="G125" s="46"/>
      <c r="H125" s="61"/>
      <c r="I125" s="11"/>
      <c r="J125" s="20">
        <f t="shared" si="14"/>
        <v>46053.98000000002</v>
      </c>
    </row>
    <row r="126" spans="1:10" ht="14.25">
      <c r="A126" s="26"/>
      <c r="B126" s="27"/>
      <c r="C126" s="91" t="s">
        <v>17</v>
      </c>
      <c r="D126" s="29">
        <f aca="true" t="shared" si="16" ref="D126:I126">SUM(D117:D125)</f>
        <v>4700</v>
      </c>
      <c r="E126" s="30">
        <f t="shared" si="16"/>
        <v>0</v>
      </c>
      <c r="F126" s="30">
        <f t="shared" si="16"/>
        <v>0</v>
      </c>
      <c r="G126" s="31">
        <f t="shared" si="16"/>
        <v>2.02</v>
      </c>
      <c r="H126" s="32">
        <f t="shared" si="16"/>
        <v>0</v>
      </c>
      <c r="I126" s="31">
        <f t="shared" si="16"/>
        <v>0</v>
      </c>
      <c r="J126" s="33">
        <f>J116+D126+E126+F126+G126-H126-I126</f>
        <v>46053.98000000002</v>
      </c>
    </row>
    <row r="127" spans="1:10" ht="15" thickBot="1">
      <c r="A127" s="78"/>
      <c r="B127" s="78"/>
      <c r="C127" s="92" t="s">
        <v>278</v>
      </c>
      <c r="D127" s="36">
        <f aca="true" t="shared" si="17" ref="D127:J127">D126</f>
        <v>4700</v>
      </c>
      <c r="E127" s="45">
        <f t="shared" si="17"/>
        <v>0</v>
      </c>
      <c r="F127" s="45">
        <f t="shared" si="17"/>
        <v>0</v>
      </c>
      <c r="G127" s="46">
        <f t="shared" si="17"/>
        <v>2.02</v>
      </c>
      <c r="H127" s="37">
        <f t="shared" si="17"/>
        <v>0</v>
      </c>
      <c r="I127" s="46">
        <f t="shared" si="17"/>
        <v>0</v>
      </c>
      <c r="J127" s="38">
        <f t="shared" si="17"/>
        <v>46053.98000000002</v>
      </c>
    </row>
    <row r="128" spans="1:10" ht="15" thickBot="1">
      <c r="A128" s="67"/>
      <c r="B128" s="67"/>
      <c r="C128" s="93" t="s">
        <v>279</v>
      </c>
      <c r="D128" s="41">
        <f>D127+D110</f>
        <v>95053</v>
      </c>
      <c r="E128" s="55">
        <f>E127+E110</f>
        <v>68006.57</v>
      </c>
      <c r="F128" s="55">
        <f>F127+F110</f>
        <v>398.65999999999997</v>
      </c>
      <c r="G128" s="56">
        <f>G127+G110</f>
        <v>214.75000000000003</v>
      </c>
      <c r="H128" s="41">
        <f>H127+H110</f>
        <v>75150</v>
      </c>
      <c r="I128" s="57">
        <f>I127+I110</f>
        <v>42469</v>
      </c>
      <c r="J128" s="52">
        <f>D128+E128+F128+G128-H128-I128</f>
        <v>46053.98000000001</v>
      </c>
    </row>
    <row r="130" spans="1:10" ht="18.75">
      <c r="A130" s="116" t="s">
        <v>280</v>
      </c>
      <c r="B130" s="116"/>
      <c r="C130" s="116"/>
      <c r="D130" s="116"/>
      <c r="E130" s="116"/>
      <c r="F130" s="116"/>
      <c r="G130" s="116"/>
      <c r="H130" s="116"/>
      <c r="I130" s="116"/>
      <c r="J130" s="116"/>
    </row>
    <row r="131" spans="1:10" ht="19.5" thickBot="1">
      <c r="A131" s="146" t="s">
        <v>22</v>
      </c>
      <c r="B131" s="146"/>
      <c r="C131" s="146"/>
      <c r="D131" s="146"/>
      <c r="E131" s="146"/>
      <c r="F131" s="146"/>
      <c r="G131" s="146"/>
      <c r="H131" s="146"/>
      <c r="I131" s="146"/>
      <c r="J131" s="146"/>
    </row>
    <row r="132" spans="1:10" ht="14.25">
      <c r="A132" s="144"/>
      <c r="B132" s="144" t="s">
        <v>23</v>
      </c>
      <c r="C132" s="144" t="s">
        <v>5</v>
      </c>
      <c r="D132" s="117" t="s">
        <v>6</v>
      </c>
      <c r="E132" s="135"/>
      <c r="F132" s="135"/>
      <c r="G132" s="125"/>
      <c r="H132" s="117" t="s">
        <v>7</v>
      </c>
      <c r="I132" s="125"/>
      <c r="J132" s="144" t="s">
        <v>8</v>
      </c>
    </row>
    <row r="133" spans="1:10" ht="15" thickBot="1">
      <c r="A133" s="145"/>
      <c r="B133" s="145"/>
      <c r="C133" s="147"/>
      <c r="D133" s="97" t="s">
        <v>9</v>
      </c>
      <c r="E133" s="98" t="s">
        <v>10</v>
      </c>
      <c r="F133" s="98" t="s">
        <v>11</v>
      </c>
      <c r="G133" s="99" t="s">
        <v>12</v>
      </c>
      <c r="H133" s="3" t="s">
        <v>13</v>
      </c>
      <c r="I133" s="5" t="s">
        <v>14</v>
      </c>
      <c r="J133" s="145"/>
    </row>
    <row r="134" spans="1:10" ht="14.25">
      <c r="A134" s="6"/>
      <c r="B134" s="103"/>
      <c r="C134" s="104" t="s">
        <v>18</v>
      </c>
      <c r="D134" s="32"/>
      <c r="E134" s="30"/>
      <c r="F134" s="30"/>
      <c r="G134" s="31"/>
      <c r="H134" s="61"/>
      <c r="I134" s="11"/>
      <c r="J134" s="12">
        <f>J128</f>
        <v>46053.98000000001</v>
      </c>
    </row>
    <row r="135" spans="1:10" ht="14.25">
      <c r="A135" s="14">
        <v>1</v>
      </c>
      <c r="B135" s="105" t="s">
        <v>283</v>
      </c>
      <c r="C135" s="21" t="s">
        <v>284</v>
      </c>
      <c r="D135" s="106">
        <v>700</v>
      </c>
      <c r="E135" s="100"/>
      <c r="F135" s="85"/>
      <c r="G135" s="19"/>
      <c r="H135" s="63"/>
      <c r="I135" s="19"/>
      <c r="J135" s="20">
        <f>J134+D135+E135+F135+G135-H135-I135</f>
        <v>46753.98000000001</v>
      </c>
    </row>
    <row r="136" spans="1:10" ht="14.25">
      <c r="A136" s="14">
        <f>A135+1</f>
        <v>2</v>
      </c>
      <c r="B136" s="105" t="s">
        <v>285</v>
      </c>
      <c r="C136" s="107" t="s">
        <v>287</v>
      </c>
      <c r="D136" s="106">
        <v>1200</v>
      </c>
      <c r="E136" s="100"/>
      <c r="F136" s="85"/>
      <c r="G136" s="19"/>
      <c r="H136" s="61"/>
      <c r="I136" s="11"/>
      <c r="J136" s="20">
        <f aca="true" t="shared" si="18" ref="J136:J143">J135+D136+E136+F136+G136-H136-I136</f>
        <v>47953.98000000001</v>
      </c>
    </row>
    <row r="137" spans="1:10" ht="14.25">
      <c r="A137" s="14">
        <f aca="true" t="shared" si="19" ref="A137:A143">A136+1</f>
        <v>3</v>
      </c>
      <c r="B137" s="105" t="s">
        <v>289</v>
      </c>
      <c r="C137" s="21" t="s">
        <v>286</v>
      </c>
      <c r="D137" s="108">
        <v>400</v>
      </c>
      <c r="E137" s="101"/>
      <c r="F137" s="90"/>
      <c r="G137" s="46">
        <v>3.65</v>
      </c>
      <c r="H137" s="61"/>
      <c r="I137" s="11"/>
      <c r="J137" s="20">
        <f t="shared" si="18"/>
        <v>48357.63000000001</v>
      </c>
    </row>
    <row r="138" spans="1:10" ht="14.25">
      <c r="A138" s="14">
        <f t="shared" si="19"/>
        <v>4</v>
      </c>
      <c r="B138" s="105" t="s">
        <v>290</v>
      </c>
      <c r="C138" s="21" t="s">
        <v>296</v>
      </c>
      <c r="D138" s="108">
        <v>600</v>
      </c>
      <c r="E138" s="101"/>
      <c r="F138" s="90"/>
      <c r="G138" s="46"/>
      <c r="H138" s="61"/>
      <c r="I138" s="11"/>
      <c r="J138" s="20">
        <f t="shared" si="18"/>
        <v>48957.63000000001</v>
      </c>
    </row>
    <row r="139" spans="1:10" ht="14.25">
      <c r="A139" s="14">
        <f t="shared" si="19"/>
        <v>5</v>
      </c>
      <c r="B139" s="105" t="s">
        <v>290</v>
      </c>
      <c r="C139" s="21" t="s">
        <v>288</v>
      </c>
      <c r="D139" s="108">
        <v>400</v>
      </c>
      <c r="E139" s="101"/>
      <c r="F139" s="90"/>
      <c r="G139" s="46">
        <v>3.28</v>
      </c>
      <c r="H139" s="61"/>
      <c r="I139" s="11"/>
      <c r="J139" s="20">
        <f t="shared" si="18"/>
        <v>49360.91000000001</v>
      </c>
    </row>
    <row r="140" spans="1:10" ht="14.25">
      <c r="A140" s="14">
        <f t="shared" si="19"/>
        <v>6</v>
      </c>
      <c r="B140" s="105" t="s">
        <v>291</v>
      </c>
      <c r="C140" s="107" t="s">
        <v>292</v>
      </c>
      <c r="D140" s="108">
        <v>600</v>
      </c>
      <c r="E140" s="101"/>
      <c r="F140" s="90"/>
      <c r="G140" s="46">
        <v>2.9</v>
      </c>
      <c r="H140" s="61"/>
      <c r="I140" s="11"/>
      <c r="J140" s="20">
        <f t="shared" si="18"/>
        <v>49963.81000000001</v>
      </c>
    </row>
    <row r="141" spans="1:10" ht="14.25">
      <c r="A141" s="14">
        <f t="shared" si="19"/>
        <v>7</v>
      </c>
      <c r="B141" s="105" t="s">
        <v>291</v>
      </c>
      <c r="C141" s="107" t="s">
        <v>293</v>
      </c>
      <c r="D141" s="108">
        <v>800</v>
      </c>
      <c r="E141" s="101"/>
      <c r="F141" s="90"/>
      <c r="G141" s="46">
        <v>1</v>
      </c>
      <c r="H141" s="61"/>
      <c r="I141" s="11"/>
      <c r="J141" s="20">
        <f t="shared" si="18"/>
        <v>50764.81000000001</v>
      </c>
    </row>
    <row r="142" spans="1:10" ht="14.25">
      <c r="A142" s="14">
        <f t="shared" si="19"/>
        <v>8</v>
      </c>
      <c r="B142" s="105" t="s">
        <v>295</v>
      </c>
      <c r="C142" s="107" t="s">
        <v>297</v>
      </c>
      <c r="D142" s="108">
        <v>600</v>
      </c>
      <c r="E142" s="101"/>
      <c r="F142" s="90"/>
      <c r="G142" s="46"/>
      <c r="H142" s="61"/>
      <c r="I142" s="11"/>
      <c r="J142" s="20">
        <f t="shared" si="18"/>
        <v>51364.81000000001</v>
      </c>
    </row>
    <row r="143" spans="1:10" ht="15" thickBot="1">
      <c r="A143" s="14">
        <f t="shared" si="19"/>
        <v>9</v>
      </c>
      <c r="B143" s="105" t="s">
        <v>295</v>
      </c>
      <c r="C143" s="109" t="s">
        <v>298</v>
      </c>
      <c r="D143" s="108">
        <v>600</v>
      </c>
      <c r="E143" s="101"/>
      <c r="F143" s="90"/>
      <c r="G143" s="46">
        <v>1.25</v>
      </c>
      <c r="H143" s="61"/>
      <c r="I143" s="11"/>
      <c r="J143" s="20">
        <f t="shared" si="18"/>
        <v>51966.06000000001</v>
      </c>
    </row>
    <row r="144" spans="1:10" ht="14.25">
      <c r="A144" s="26"/>
      <c r="B144" s="27"/>
      <c r="C144" s="64" t="s">
        <v>24</v>
      </c>
      <c r="D144" s="29">
        <f>SUM(D135:D143)</f>
        <v>5900</v>
      </c>
      <c r="E144" s="30">
        <f>SUM(E135:E143)</f>
        <v>0</v>
      </c>
      <c r="F144" s="30">
        <f>SUM(F135:F143)</f>
        <v>0</v>
      </c>
      <c r="G144" s="31">
        <f>SUM(G135:G143)</f>
        <v>12.08</v>
      </c>
      <c r="H144" s="32">
        <f>SUM(H135:H143)</f>
        <v>0</v>
      </c>
      <c r="I144" s="31">
        <f>SUM(I135:I143)</f>
        <v>0</v>
      </c>
      <c r="J144" s="33">
        <f>J134+D144+E144+F144+G144-H144-I144</f>
        <v>51966.06000000001</v>
      </c>
    </row>
    <row r="145" spans="1:10" ht="15" thickBot="1">
      <c r="A145" s="78"/>
      <c r="B145" s="67"/>
      <c r="C145" s="93" t="s">
        <v>282</v>
      </c>
      <c r="D145" s="23">
        <f>D144</f>
        <v>5900</v>
      </c>
      <c r="E145" s="24">
        <f>E144</f>
        <v>0</v>
      </c>
      <c r="F145" s="24">
        <f>F144</f>
        <v>0</v>
      </c>
      <c r="G145" s="25">
        <f>G144</f>
        <v>12.08</v>
      </c>
      <c r="H145" s="82">
        <f>H144</f>
        <v>0</v>
      </c>
      <c r="I145" s="25">
        <f>I144</f>
        <v>0</v>
      </c>
      <c r="J145" s="83">
        <f>J144</f>
        <v>51966.06000000001</v>
      </c>
    </row>
    <row r="148" spans="1:10" ht="18.75">
      <c r="A148" s="116" t="s">
        <v>281</v>
      </c>
      <c r="B148" s="116"/>
      <c r="C148" s="116"/>
      <c r="D148" s="116"/>
      <c r="E148" s="116"/>
      <c r="F148" s="116"/>
      <c r="G148" s="116"/>
      <c r="H148" s="116"/>
      <c r="I148" s="116"/>
      <c r="J148" s="116"/>
    </row>
    <row r="149" spans="1:10" ht="19.5" thickBot="1">
      <c r="A149" s="146" t="s">
        <v>22</v>
      </c>
      <c r="B149" s="146"/>
      <c r="C149" s="146"/>
      <c r="D149" s="146"/>
      <c r="E149" s="146"/>
      <c r="F149" s="146"/>
      <c r="G149" s="146"/>
      <c r="H149" s="146"/>
      <c r="I149" s="146"/>
      <c r="J149" s="146"/>
    </row>
    <row r="150" spans="1:10" ht="14.25">
      <c r="A150" s="144"/>
      <c r="B150" s="144" t="s">
        <v>23</v>
      </c>
      <c r="C150" s="144" t="s">
        <v>5</v>
      </c>
      <c r="D150" s="117" t="s">
        <v>6</v>
      </c>
      <c r="E150" s="135"/>
      <c r="F150" s="135"/>
      <c r="G150" s="125"/>
      <c r="H150" s="117" t="s">
        <v>7</v>
      </c>
      <c r="I150" s="125"/>
      <c r="J150" s="144" t="s">
        <v>8</v>
      </c>
    </row>
    <row r="151" spans="1:10" ht="15" thickBot="1">
      <c r="A151" s="145"/>
      <c r="B151" s="145"/>
      <c r="C151" s="145"/>
      <c r="D151" s="97" t="s">
        <v>9</v>
      </c>
      <c r="E151" s="98" t="s">
        <v>10</v>
      </c>
      <c r="F151" s="98" t="s">
        <v>11</v>
      </c>
      <c r="G151" s="99" t="s">
        <v>12</v>
      </c>
      <c r="H151" s="3" t="s">
        <v>13</v>
      </c>
      <c r="I151" s="5" t="s">
        <v>14</v>
      </c>
      <c r="J151" s="145"/>
    </row>
    <row r="152" spans="1:10" ht="13.5" customHeight="1">
      <c r="A152" s="6"/>
      <c r="B152" s="27"/>
      <c r="C152" s="94" t="s">
        <v>18</v>
      </c>
      <c r="D152" s="29"/>
      <c r="E152" s="30"/>
      <c r="F152" s="30"/>
      <c r="G152" s="31"/>
      <c r="H152" s="61"/>
      <c r="I152" s="11"/>
      <c r="J152" s="12">
        <f>J143</f>
        <v>51966.06000000001</v>
      </c>
    </row>
    <row r="153" spans="1:10" ht="13.5" customHeight="1">
      <c r="A153" s="14">
        <f>A143+1</f>
        <v>10</v>
      </c>
      <c r="B153" s="16" t="s">
        <v>295</v>
      </c>
      <c r="C153" s="95" t="s">
        <v>300</v>
      </c>
      <c r="D153" s="84">
        <v>400</v>
      </c>
      <c r="E153" s="100"/>
      <c r="F153" s="85"/>
      <c r="G153" s="19">
        <v>0.71</v>
      </c>
      <c r="H153" s="63"/>
      <c r="I153" s="19"/>
      <c r="J153" s="20">
        <f>J152+D153+E153+F153+G153-H153-I153</f>
        <v>52366.77000000001</v>
      </c>
    </row>
    <row r="154" spans="1:10" ht="13.5" customHeight="1">
      <c r="A154" s="14">
        <f>A153+1</f>
        <v>11</v>
      </c>
      <c r="B154" s="16" t="s">
        <v>301</v>
      </c>
      <c r="C154" s="96" t="s">
        <v>302</v>
      </c>
      <c r="D154" s="84">
        <v>800</v>
      </c>
      <c r="E154" s="100"/>
      <c r="F154" s="85"/>
      <c r="G154" s="19"/>
      <c r="H154" s="61"/>
      <c r="I154" s="11"/>
      <c r="J154" s="20">
        <f aca="true" t="shared" si="20" ref="J154:J182">J153+D154+E154+F154+G154-H154-I154</f>
        <v>53166.77000000001</v>
      </c>
    </row>
    <row r="155" spans="1:10" ht="13.5" customHeight="1">
      <c r="A155" s="14">
        <f aca="true" t="shared" si="21" ref="A155:A182">A154+1</f>
        <v>12</v>
      </c>
      <c r="B155" s="16" t="s">
        <v>303</v>
      </c>
      <c r="C155" s="143" t="s">
        <v>223</v>
      </c>
      <c r="D155" s="89">
        <v>1200</v>
      </c>
      <c r="E155" s="101"/>
      <c r="F155" s="90"/>
      <c r="G155" s="46"/>
      <c r="H155" s="61"/>
      <c r="I155" s="11"/>
      <c r="J155" s="20">
        <f t="shared" si="20"/>
        <v>54366.77000000001</v>
      </c>
    </row>
    <row r="156" spans="1:10" ht="13.5" customHeight="1">
      <c r="A156" s="14">
        <f t="shared" si="21"/>
        <v>13</v>
      </c>
      <c r="B156" s="16" t="s">
        <v>304</v>
      </c>
      <c r="C156" s="96" t="s">
        <v>305</v>
      </c>
      <c r="D156" s="89">
        <v>600</v>
      </c>
      <c r="E156" s="101"/>
      <c r="F156" s="90"/>
      <c r="G156" s="46">
        <v>3.02</v>
      </c>
      <c r="H156" s="61"/>
      <c r="I156" s="11"/>
      <c r="J156" s="20">
        <f t="shared" si="20"/>
        <v>54969.79000000001</v>
      </c>
    </row>
    <row r="157" spans="1:10" ht="13.5" customHeight="1">
      <c r="A157" s="14">
        <f t="shared" si="21"/>
        <v>14</v>
      </c>
      <c r="B157" s="16" t="s">
        <v>304</v>
      </c>
      <c r="C157" s="96" t="s">
        <v>306</v>
      </c>
      <c r="D157" s="89">
        <v>600</v>
      </c>
      <c r="E157" s="101"/>
      <c r="F157" s="90"/>
      <c r="G157" s="46">
        <v>2.94</v>
      </c>
      <c r="H157" s="61"/>
      <c r="I157" s="11"/>
      <c r="J157" s="20">
        <f t="shared" si="20"/>
        <v>55572.73000000001</v>
      </c>
    </row>
    <row r="158" spans="1:10" ht="13.5" customHeight="1">
      <c r="A158" s="14">
        <f t="shared" si="21"/>
        <v>15</v>
      </c>
      <c r="B158" s="16" t="s">
        <v>307</v>
      </c>
      <c r="C158" s="96" t="s">
        <v>308</v>
      </c>
      <c r="D158" s="89">
        <v>300</v>
      </c>
      <c r="E158" s="101"/>
      <c r="F158" s="90"/>
      <c r="G158" s="46"/>
      <c r="H158" s="61"/>
      <c r="I158" s="11"/>
      <c r="J158" s="20">
        <f t="shared" si="20"/>
        <v>55872.73000000001</v>
      </c>
    </row>
    <row r="159" spans="1:10" ht="13.5" customHeight="1">
      <c r="A159" s="14">
        <f t="shared" si="21"/>
        <v>16</v>
      </c>
      <c r="B159" s="16" t="s">
        <v>309</v>
      </c>
      <c r="C159" s="96" t="s">
        <v>310</v>
      </c>
      <c r="D159" s="89">
        <v>600</v>
      </c>
      <c r="E159" s="101"/>
      <c r="F159" s="90"/>
      <c r="G159" s="46"/>
      <c r="H159" s="61"/>
      <c r="I159" s="11"/>
      <c r="J159" s="20">
        <f t="shared" si="20"/>
        <v>56472.73000000001</v>
      </c>
    </row>
    <row r="160" spans="1:10" ht="13.5" customHeight="1">
      <c r="A160" s="14">
        <f t="shared" si="21"/>
        <v>17</v>
      </c>
      <c r="B160" s="16" t="s">
        <v>311</v>
      </c>
      <c r="C160" s="107" t="s">
        <v>313</v>
      </c>
      <c r="D160" s="89">
        <v>800</v>
      </c>
      <c r="E160" s="101"/>
      <c r="F160" s="90"/>
      <c r="G160" s="46"/>
      <c r="H160" s="61"/>
      <c r="I160" s="11"/>
      <c r="J160" s="20">
        <f t="shared" si="20"/>
        <v>57272.73000000001</v>
      </c>
    </row>
    <row r="161" spans="1:10" ht="13.5" customHeight="1">
      <c r="A161" s="14">
        <f t="shared" si="21"/>
        <v>18</v>
      </c>
      <c r="B161" s="16" t="s">
        <v>311</v>
      </c>
      <c r="C161" s="96" t="s">
        <v>312</v>
      </c>
      <c r="D161" s="89">
        <v>150</v>
      </c>
      <c r="E161" s="101"/>
      <c r="F161" s="90"/>
      <c r="G161" s="46">
        <v>0.25</v>
      </c>
      <c r="H161" s="61"/>
      <c r="I161" s="11"/>
      <c r="J161" s="20">
        <f t="shared" si="20"/>
        <v>57422.98000000001</v>
      </c>
    </row>
    <row r="162" spans="1:10" ht="13.5" customHeight="1">
      <c r="A162" s="14">
        <f t="shared" si="21"/>
        <v>19</v>
      </c>
      <c r="B162" s="16" t="s">
        <v>311</v>
      </c>
      <c r="C162" s="96" t="s">
        <v>314</v>
      </c>
      <c r="D162" s="89">
        <v>800</v>
      </c>
      <c r="E162" s="101"/>
      <c r="F162" s="90"/>
      <c r="G162" s="46"/>
      <c r="H162" s="61"/>
      <c r="I162" s="11"/>
      <c r="J162" s="20">
        <f t="shared" si="20"/>
        <v>58222.98000000001</v>
      </c>
    </row>
    <row r="163" spans="1:10" ht="13.5" customHeight="1">
      <c r="A163" s="14">
        <f t="shared" si="21"/>
        <v>20</v>
      </c>
      <c r="B163" s="16" t="s">
        <v>311</v>
      </c>
      <c r="C163" s="96" t="s">
        <v>315</v>
      </c>
      <c r="D163" s="89">
        <v>400</v>
      </c>
      <c r="E163" s="101"/>
      <c r="F163" s="90"/>
      <c r="G163" s="46">
        <v>28</v>
      </c>
      <c r="H163" s="61"/>
      <c r="I163" s="11"/>
      <c r="J163" s="20">
        <f t="shared" si="20"/>
        <v>58650.98000000001</v>
      </c>
    </row>
    <row r="164" spans="1:10" ht="13.5" customHeight="1">
      <c r="A164" s="14">
        <f t="shared" si="21"/>
        <v>21</v>
      </c>
      <c r="B164" s="16" t="s">
        <v>317</v>
      </c>
      <c r="C164" s="107" t="s">
        <v>316</v>
      </c>
      <c r="D164" s="89">
        <v>400</v>
      </c>
      <c r="E164" s="101"/>
      <c r="F164" s="90"/>
      <c r="G164" s="46"/>
      <c r="H164" s="61"/>
      <c r="I164" s="11"/>
      <c r="J164" s="20">
        <f t="shared" si="20"/>
        <v>59050.98000000001</v>
      </c>
    </row>
    <row r="165" spans="1:10" ht="13.5" customHeight="1">
      <c r="A165" s="14">
        <f t="shared" si="21"/>
        <v>22</v>
      </c>
      <c r="B165" s="16" t="s">
        <v>318</v>
      </c>
      <c r="C165" s="107" t="s">
        <v>190</v>
      </c>
      <c r="D165" s="89"/>
      <c r="E165" s="101">
        <v>1600</v>
      </c>
      <c r="F165" s="90"/>
      <c r="G165" s="46"/>
      <c r="H165" s="61"/>
      <c r="I165" s="11"/>
      <c r="J165" s="20">
        <f t="shared" si="20"/>
        <v>60650.98000000001</v>
      </c>
    </row>
    <row r="166" spans="1:10" ht="13.5" customHeight="1">
      <c r="A166" s="14">
        <f t="shared" si="21"/>
        <v>23</v>
      </c>
      <c r="B166" s="16" t="s">
        <v>318</v>
      </c>
      <c r="C166" s="96" t="s">
        <v>322</v>
      </c>
      <c r="D166" s="89">
        <v>400</v>
      </c>
      <c r="E166" s="101"/>
      <c r="F166" s="90"/>
      <c r="G166" s="46"/>
      <c r="H166" s="61"/>
      <c r="I166" s="11"/>
      <c r="J166" s="20">
        <f t="shared" si="20"/>
        <v>61050.98000000001</v>
      </c>
    </row>
    <row r="167" spans="1:10" ht="13.5" customHeight="1">
      <c r="A167" s="14">
        <f t="shared" si="21"/>
        <v>24</v>
      </c>
      <c r="B167" s="16" t="s">
        <v>318</v>
      </c>
      <c r="C167" s="102" t="s">
        <v>319</v>
      </c>
      <c r="D167" s="89">
        <v>300</v>
      </c>
      <c r="E167" s="101"/>
      <c r="F167" s="90"/>
      <c r="G167" s="46"/>
      <c r="H167" s="61"/>
      <c r="I167" s="11"/>
      <c r="J167" s="20">
        <f t="shared" si="20"/>
        <v>61350.98000000001</v>
      </c>
    </row>
    <row r="168" spans="1:10" ht="13.5" customHeight="1">
      <c r="A168" s="14">
        <f t="shared" si="21"/>
        <v>25</v>
      </c>
      <c r="B168" s="16" t="s">
        <v>320</v>
      </c>
      <c r="C168" s="107" t="s">
        <v>321</v>
      </c>
      <c r="D168" s="89">
        <v>800</v>
      </c>
      <c r="E168" s="101"/>
      <c r="F168" s="90"/>
      <c r="G168" s="46"/>
      <c r="H168" s="61"/>
      <c r="I168" s="11"/>
      <c r="J168" s="20">
        <f t="shared" si="20"/>
        <v>62150.98000000001</v>
      </c>
    </row>
    <row r="169" spans="1:10" ht="13.5" customHeight="1">
      <c r="A169" s="14">
        <f t="shared" si="21"/>
        <v>26</v>
      </c>
      <c r="B169" s="16" t="s">
        <v>320</v>
      </c>
      <c r="C169" s="96" t="s">
        <v>323</v>
      </c>
      <c r="D169" s="89">
        <v>700</v>
      </c>
      <c r="E169" s="101"/>
      <c r="F169" s="90"/>
      <c r="G169" s="46"/>
      <c r="H169" s="61"/>
      <c r="I169" s="11"/>
      <c r="J169" s="20">
        <f t="shared" si="20"/>
        <v>62850.98000000001</v>
      </c>
    </row>
    <row r="170" spans="1:10" ht="13.5" customHeight="1">
      <c r="A170" s="14">
        <f t="shared" si="21"/>
        <v>27</v>
      </c>
      <c r="B170" s="16" t="s">
        <v>320</v>
      </c>
      <c r="C170" s="96" t="s">
        <v>324</v>
      </c>
      <c r="D170" s="89">
        <v>400</v>
      </c>
      <c r="E170" s="101"/>
      <c r="F170" s="90"/>
      <c r="G170" s="46">
        <v>5.2</v>
      </c>
      <c r="H170" s="61"/>
      <c r="I170" s="11"/>
      <c r="J170" s="20">
        <f t="shared" si="20"/>
        <v>63256.18000000001</v>
      </c>
    </row>
    <row r="171" spans="1:10" ht="13.5" customHeight="1">
      <c r="A171" s="14">
        <f t="shared" si="21"/>
        <v>28</v>
      </c>
      <c r="B171" s="16" t="s">
        <v>325</v>
      </c>
      <c r="C171" s="96" t="s">
        <v>326</v>
      </c>
      <c r="D171" s="89">
        <v>700</v>
      </c>
      <c r="E171" s="101"/>
      <c r="F171" s="90"/>
      <c r="G171" s="46"/>
      <c r="H171" s="61"/>
      <c r="I171" s="11"/>
      <c r="J171" s="20">
        <f t="shared" si="20"/>
        <v>63956.18000000001</v>
      </c>
    </row>
    <row r="172" spans="1:10" ht="13.5" customHeight="1">
      <c r="A172" s="14">
        <f t="shared" si="21"/>
        <v>29</v>
      </c>
      <c r="B172" s="16" t="s">
        <v>325</v>
      </c>
      <c r="C172" s="107" t="s">
        <v>327</v>
      </c>
      <c r="D172" s="89">
        <v>300</v>
      </c>
      <c r="E172" s="101"/>
      <c r="F172" s="90"/>
      <c r="G172" s="46"/>
      <c r="H172" s="61"/>
      <c r="I172" s="11"/>
      <c r="J172" s="20">
        <f t="shared" si="20"/>
        <v>64256.18000000001</v>
      </c>
    </row>
    <row r="173" spans="1:10" ht="13.5" customHeight="1">
      <c r="A173" s="14">
        <f t="shared" si="21"/>
        <v>30</v>
      </c>
      <c r="B173" s="16" t="s">
        <v>325</v>
      </c>
      <c r="C173" s="107" t="s">
        <v>328</v>
      </c>
      <c r="D173" s="89">
        <v>300</v>
      </c>
      <c r="E173" s="101"/>
      <c r="F173" s="90"/>
      <c r="G173" s="46"/>
      <c r="H173" s="61"/>
      <c r="I173" s="11"/>
      <c r="J173" s="20">
        <f t="shared" si="20"/>
        <v>64556.18000000001</v>
      </c>
    </row>
    <row r="174" spans="1:10" ht="13.5" customHeight="1">
      <c r="A174" s="14">
        <f t="shared" si="21"/>
        <v>31</v>
      </c>
      <c r="B174" s="16" t="s">
        <v>325</v>
      </c>
      <c r="C174" s="96" t="s">
        <v>329</v>
      </c>
      <c r="D174" s="89">
        <v>400</v>
      </c>
      <c r="E174" s="101"/>
      <c r="F174" s="90"/>
      <c r="G174" s="46"/>
      <c r="H174" s="61"/>
      <c r="I174" s="11"/>
      <c r="J174" s="20">
        <f t="shared" si="20"/>
        <v>64956.18000000001</v>
      </c>
    </row>
    <row r="175" spans="1:10" ht="13.5" customHeight="1">
      <c r="A175" s="14">
        <f t="shared" si="21"/>
        <v>32</v>
      </c>
      <c r="B175" s="16" t="s">
        <v>330</v>
      </c>
      <c r="C175" s="107" t="s">
        <v>331</v>
      </c>
      <c r="D175" s="89">
        <v>600</v>
      </c>
      <c r="E175" s="101"/>
      <c r="F175" s="90"/>
      <c r="G175" s="46"/>
      <c r="H175" s="61"/>
      <c r="I175" s="11"/>
      <c r="J175" s="20">
        <f t="shared" si="20"/>
        <v>65556.18000000001</v>
      </c>
    </row>
    <row r="176" spans="1:10" ht="13.5" customHeight="1">
      <c r="A176" s="14">
        <f t="shared" si="21"/>
        <v>33</v>
      </c>
      <c r="B176" s="16" t="s">
        <v>330</v>
      </c>
      <c r="C176" s="107" t="s">
        <v>332</v>
      </c>
      <c r="D176" s="89">
        <v>400</v>
      </c>
      <c r="E176" s="101"/>
      <c r="F176" s="90"/>
      <c r="G176" s="46">
        <v>3.38</v>
      </c>
      <c r="H176" s="61"/>
      <c r="I176" s="11"/>
      <c r="J176" s="20">
        <f t="shared" si="20"/>
        <v>65959.56000000001</v>
      </c>
    </row>
    <row r="177" spans="1:10" ht="13.5" customHeight="1">
      <c r="A177" s="14">
        <f t="shared" si="21"/>
        <v>34</v>
      </c>
      <c r="B177" s="16" t="s">
        <v>333</v>
      </c>
      <c r="C177" s="107" t="s">
        <v>334</v>
      </c>
      <c r="D177" s="89">
        <v>200</v>
      </c>
      <c r="E177" s="101"/>
      <c r="F177" s="90"/>
      <c r="G177" s="46"/>
      <c r="H177" s="61"/>
      <c r="I177" s="11"/>
      <c r="J177" s="20">
        <f t="shared" si="20"/>
        <v>66159.56000000001</v>
      </c>
    </row>
    <row r="178" spans="1:10" ht="13.5" customHeight="1">
      <c r="A178" s="14">
        <f t="shared" si="21"/>
        <v>35</v>
      </c>
      <c r="B178" s="16" t="s">
        <v>333</v>
      </c>
      <c r="C178" s="107" t="s">
        <v>335</v>
      </c>
      <c r="D178" s="89">
        <v>600</v>
      </c>
      <c r="E178" s="101"/>
      <c r="F178" s="90"/>
      <c r="G178" s="46">
        <v>2.65</v>
      </c>
      <c r="H178" s="61"/>
      <c r="I178" s="11"/>
      <c r="J178" s="20">
        <f t="shared" si="20"/>
        <v>66762.21</v>
      </c>
    </row>
    <row r="179" spans="1:10" ht="13.5" customHeight="1">
      <c r="A179" s="14">
        <f t="shared" si="21"/>
        <v>36</v>
      </c>
      <c r="B179" s="16" t="s">
        <v>333</v>
      </c>
      <c r="C179" s="107" t="s">
        <v>336</v>
      </c>
      <c r="D179" s="89">
        <v>1500</v>
      </c>
      <c r="E179" s="101"/>
      <c r="F179" s="90"/>
      <c r="G179" s="46"/>
      <c r="H179" s="61"/>
      <c r="I179" s="11"/>
      <c r="J179" s="20">
        <f t="shared" si="20"/>
        <v>68262.21</v>
      </c>
    </row>
    <row r="180" spans="1:10" ht="13.5" customHeight="1">
      <c r="A180" s="14">
        <f t="shared" si="21"/>
        <v>37</v>
      </c>
      <c r="B180" s="16" t="s">
        <v>294</v>
      </c>
      <c r="C180" s="107" t="s">
        <v>337</v>
      </c>
      <c r="D180" s="89">
        <v>1750</v>
      </c>
      <c r="E180" s="101"/>
      <c r="F180" s="90"/>
      <c r="G180" s="46"/>
      <c r="H180" s="61"/>
      <c r="I180" s="11"/>
      <c r="J180" s="20">
        <f t="shared" si="20"/>
        <v>70012.21</v>
      </c>
    </row>
    <row r="181" spans="1:10" ht="13.5" customHeight="1">
      <c r="A181" s="14">
        <f t="shared" si="21"/>
        <v>38</v>
      </c>
      <c r="B181" s="16" t="s">
        <v>294</v>
      </c>
      <c r="C181" s="96" t="s">
        <v>338</v>
      </c>
      <c r="D181" s="89"/>
      <c r="E181" s="101"/>
      <c r="F181" s="90"/>
      <c r="G181" s="46"/>
      <c r="H181" s="61">
        <v>1750</v>
      </c>
      <c r="I181" s="11"/>
      <c r="J181" s="20">
        <f t="shared" si="20"/>
        <v>68262.21</v>
      </c>
    </row>
    <row r="182" spans="1:10" ht="13.5" customHeight="1" thickBot="1">
      <c r="A182" s="14">
        <f t="shared" si="21"/>
        <v>39</v>
      </c>
      <c r="B182" s="16" t="s">
        <v>0</v>
      </c>
      <c r="C182" s="143" t="s">
        <v>223</v>
      </c>
      <c r="D182" s="89">
        <v>400</v>
      </c>
      <c r="E182" s="101"/>
      <c r="F182" s="90"/>
      <c r="G182" s="46">
        <v>0.05</v>
      </c>
      <c r="H182" s="61"/>
      <c r="I182" s="11"/>
      <c r="J182" s="20">
        <f t="shared" si="20"/>
        <v>68662.26000000001</v>
      </c>
    </row>
    <row r="183" spans="1:10" ht="14.25">
      <c r="A183" s="26"/>
      <c r="B183" s="27"/>
      <c r="C183" s="91" t="s">
        <v>24</v>
      </c>
      <c r="D183" s="29">
        <f aca="true" t="shared" si="22" ref="D183:I183">SUM(D153:D182)</f>
        <v>16800</v>
      </c>
      <c r="E183" s="30">
        <f t="shared" si="22"/>
        <v>1600</v>
      </c>
      <c r="F183" s="30">
        <f t="shared" si="22"/>
        <v>0</v>
      </c>
      <c r="G183" s="31">
        <f t="shared" si="22"/>
        <v>46.2</v>
      </c>
      <c r="H183" s="32">
        <f t="shared" si="22"/>
        <v>1750</v>
      </c>
      <c r="I183" s="31">
        <f t="shared" si="22"/>
        <v>0</v>
      </c>
      <c r="J183" s="33">
        <f>J152+D183+E183+F183+G183-H183-I183</f>
        <v>68662.26000000001</v>
      </c>
    </row>
    <row r="184" spans="1:10" ht="15" thickBot="1">
      <c r="A184" s="78"/>
      <c r="B184" s="78"/>
      <c r="C184" s="92" t="s">
        <v>150</v>
      </c>
      <c r="D184" s="36">
        <f>D183+D145</f>
        <v>22700</v>
      </c>
      <c r="E184" s="45">
        <f>E183+E145</f>
        <v>1600</v>
      </c>
      <c r="F184" s="45">
        <f>F183+F145</f>
        <v>0</v>
      </c>
      <c r="G184" s="46">
        <f>G183+G145</f>
        <v>58.28</v>
      </c>
      <c r="H184" s="37">
        <f>H183+H145</f>
        <v>1750</v>
      </c>
      <c r="I184" s="46">
        <f>I183+I145</f>
        <v>0</v>
      </c>
      <c r="J184" s="38">
        <f>J183</f>
        <v>68662.26000000001</v>
      </c>
    </row>
    <row r="185" spans="1:10" ht="15" thickBot="1">
      <c r="A185" s="67"/>
      <c r="B185" s="67"/>
      <c r="C185" s="93" t="s">
        <v>299</v>
      </c>
      <c r="D185" s="41">
        <f>D184+D128</f>
        <v>117753</v>
      </c>
      <c r="E185" s="55">
        <f>E184+E128</f>
        <v>69606.57</v>
      </c>
      <c r="F185" s="55">
        <f>F184+F128</f>
        <v>398.65999999999997</v>
      </c>
      <c r="G185" s="55">
        <f>G184+G128</f>
        <v>273.03000000000003</v>
      </c>
      <c r="H185" s="41">
        <f>H184+H128</f>
        <v>76900</v>
      </c>
      <c r="I185" s="41">
        <f>I184+I128</f>
        <v>42469</v>
      </c>
      <c r="J185" s="52">
        <f>D185+E185+F185+G185-H185-I185</f>
        <v>68662.26000000001</v>
      </c>
    </row>
  </sheetData>
  <mergeCells count="80">
    <mergeCell ref="A38:J38"/>
    <mergeCell ref="A39:J39"/>
    <mergeCell ref="A40:A41"/>
    <mergeCell ref="B40:B41"/>
    <mergeCell ref="C40:C41"/>
    <mergeCell ref="D40:G40"/>
    <mergeCell ref="H40:I40"/>
    <mergeCell ref="J40:J41"/>
    <mergeCell ref="A148:J148"/>
    <mergeCell ref="A149:J149"/>
    <mergeCell ref="A150:A151"/>
    <mergeCell ref="B150:B151"/>
    <mergeCell ref="C150:C151"/>
    <mergeCell ref="D150:G150"/>
    <mergeCell ref="H150:I150"/>
    <mergeCell ref="J150:J151"/>
    <mergeCell ref="A112:J112"/>
    <mergeCell ref="A113:J113"/>
    <mergeCell ref="A114:A115"/>
    <mergeCell ref="B114:B115"/>
    <mergeCell ref="C114:C115"/>
    <mergeCell ref="D114:G114"/>
    <mergeCell ref="H114:I114"/>
    <mergeCell ref="J114:J115"/>
    <mergeCell ref="A100:J100"/>
    <mergeCell ref="A101:J101"/>
    <mergeCell ref="A102:A103"/>
    <mergeCell ref="B102:B103"/>
    <mergeCell ref="C102:C103"/>
    <mergeCell ref="D102:G102"/>
    <mergeCell ref="H102:I102"/>
    <mergeCell ref="J102:J103"/>
    <mergeCell ref="A130:J130"/>
    <mergeCell ref="A131:J131"/>
    <mergeCell ref="A132:A133"/>
    <mergeCell ref="B132:B133"/>
    <mergeCell ref="C132:C133"/>
    <mergeCell ref="D132:G132"/>
    <mergeCell ref="H132:I132"/>
    <mergeCell ref="J132:J133"/>
    <mergeCell ref="A89:J89"/>
    <mergeCell ref="A90:J90"/>
    <mergeCell ref="A91:A92"/>
    <mergeCell ref="B91:B92"/>
    <mergeCell ref="C91:C92"/>
    <mergeCell ref="D91:G91"/>
    <mergeCell ref="H91:I91"/>
    <mergeCell ref="J91:J92"/>
    <mergeCell ref="A76:J76"/>
    <mergeCell ref="A77:J77"/>
    <mergeCell ref="A78:A79"/>
    <mergeCell ref="B78:B79"/>
    <mergeCell ref="C78:C79"/>
    <mergeCell ref="D78:G78"/>
    <mergeCell ref="H78:I78"/>
    <mergeCell ref="J78:J79"/>
    <mergeCell ref="A59:J59"/>
    <mergeCell ref="A60:J60"/>
    <mergeCell ref="A61:A62"/>
    <mergeCell ref="B61:B62"/>
    <mergeCell ref="C61:C62"/>
    <mergeCell ref="D61:G61"/>
    <mergeCell ref="H61:I61"/>
    <mergeCell ref="J61:J62"/>
    <mergeCell ref="A14:J14"/>
    <mergeCell ref="A15:J15"/>
    <mergeCell ref="A16:A17"/>
    <mergeCell ref="B16:B17"/>
    <mergeCell ref="C16:C17"/>
    <mergeCell ref="D16:G16"/>
    <mergeCell ref="H16:I16"/>
    <mergeCell ref="J16:J17"/>
    <mergeCell ref="A1:J1"/>
    <mergeCell ref="A2:J2"/>
    <mergeCell ref="A3:A4"/>
    <mergeCell ref="B3:B4"/>
    <mergeCell ref="C3:C4"/>
    <mergeCell ref="D3:G3"/>
    <mergeCell ref="H3:I3"/>
    <mergeCell ref="J3:J4"/>
  </mergeCells>
  <printOptions horizontalCentered="1" verticalCentered="1"/>
  <pageMargins left="0" right="0" top="0" bottom="0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23">
      <selection activeCell="A25" activeCellId="1" sqref="A23:I23 A25:I25"/>
    </sheetView>
  </sheetViews>
  <sheetFormatPr defaultColWidth="9.00390625" defaultRowHeight="14.25"/>
  <cols>
    <col min="1" max="1" width="3.375" style="44" customWidth="1"/>
    <col min="2" max="2" width="9.875" style="44" customWidth="1"/>
    <col min="3" max="3" width="36.25390625" style="13" customWidth="1"/>
    <col min="4" max="4" width="9.375" style="44" bestFit="1" customWidth="1"/>
    <col min="5" max="7" width="9.00390625" style="44" customWidth="1"/>
    <col min="8" max="8" width="9.375" style="44" bestFit="1" customWidth="1"/>
    <col min="9" max="9" width="9.00390625" style="44" customWidth="1"/>
    <col min="10" max="10" width="10.875" style="44" customWidth="1"/>
    <col min="11" max="16384" width="9.00390625" style="13" customWidth="1"/>
  </cols>
  <sheetData>
    <row r="1" spans="1:10" s="1" customFormat="1" ht="18.75">
      <c r="A1" s="116" t="s">
        <v>27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1" customFormat="1" ht="18.75">
      <c r="A2" s="116" t="s">
        <v>3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s="1" customFormat="1" ht="19.5" thickBot="1">
      <c r="A3" s="116" t="s">
        <v>22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s="2" customFormat="1" ht="15.75" customHeight="1">
      <c r="A4" s="121"/>
      <c r="B4" s="122" t="s">
        <v>4</v>
      </c>
      <c r="C4" s="123" t="s">
        <v>5</v>
      </c>
      <c r="D4" s="121" t="s">
        <v>6</v>
      </c>
      <c r="E4" s="122"/>
      <c r="F4" s="122"/>
      <c r="G4" s="123"/>
      <c r="H4" s="121" t="s">
        <v>7</v>
      </c>
      <c r="I4" s="123"/>
      <c r="J4" s="119" t="s">
        <v>8</v>
      </c>
    </row>
    <row r="5" spans="1:10" s="2" customFormat="1" ht="15" thickBot="1">
      <c r="A5" s="127"/>
      <c r="B5" s="128"/>
      <c r="C5" s="129"/>
      <c r="D5" s="3" t="s">
        <v>9</v>
      </c>
      <c r="E5" s="4" t="s">
        <v>10</v>
      </c>
      <c r="F5" s="4" t="s">
        <v>11</v>
      </c>
      <c r="G5" s="5" t="s">
        <v>12</v>
      </c>
      <c r="H5" s="3" t="s">
        <v>13</v>
      </c>
      <c r="I5" s="5" t="s">
        <v>14</v>
      </c>
      <c r="J5" s="120"/>
    </row>
    <row r="6" spans="1:10" ht="14.25">
      <c r="A6" s="6">
        <v>1</v>
      </c>
      <c r="B6" s="115">
        <v>2005</v>
      </c>
      <c r="C6" s="153" t="s">
        <v>29</v>
      </c>
      <c r="D6" s="151">
        <f>'[1]邮电卡'!D15</f>
        <v>0</v>
      </c>
      <c r="E6" s="48">
        <f>'[1]邮电卡'!E15</f>
        <v>2205.7</v>
      </c>
      <c r="F6" s="48">
        <f>'[1]邮电卡'!F15</f>
        <v>0</v>
      </c>
      <c r="G6" s="61">
        <f>'[1]邮电卡'!G15</f>
        <v>0</v>
      </c>
      <c r="H6" s="48">
        <f>'[1]邮电卡'!H15</f>
        <v>0</v>
      </c>
      <c r="I6" s="61">
        <f>'[1]邮电卡'!I15</f>
        <v>628</v>
      </c>
      <c r="J6" s="12">
        <f>SUM(D6:G6)-H6-I6</f>
        <v>1577.6999999999998</v>
      </c>
    </row>
    <row r="7" spans="1:10" ht="14.25">
      <c r="A7" s="14">
        <f>A6+1</f>
        <v>2</v>
      </c>
      <c r="B7" s="14">
        <v>2006</v>
      </c>
      <c r="C7" s="16" t="s">
        <v>30</v>
      </c>
      <c r="D7" s="152">
        <f>'[1]邮电卡'!D103</f>
        <v>75821</v>
      </c>
      <c r="E7" s="20">
        <f>'[1]邮电卡'!E103</f>
        <v>17450.5</v>
      </c>
      <c r="F7" s="20">
        <f>'[1]邮电卡'!F103</f>
        <v>108.59</v>
      </c>
      <c r="G7" s="63">
        <f>'[1]邮电卡'!G103</f>
        <v>36.760000000000005</v>
      </c>
      <c r="H7" s="20">
        <f>'[1]邮电卡'!H103</f>
        <v>45218</v>
      </c>
      <c r="I7" s="63">
        <f>'[1]邮电卡'!I103</f>
        <v>5175.7</v>
      </c>
      <c r="J7" s="20">
        <f>J6+D7+E7+F7+G7-H7-I7</f>
        <v>44600.84999999999</v>
      </c>
    </row>
    <row r="8" spans="1:10" ht="14.25">
      <c r="A8" s="14">
        <f aca="true" t="shared" si="0" ref="A8:A53">A7+1</f>
        <v>3</v>
      </c>
      <c r="B8" s="14">
        <v>2007.01</v>
      </c>
      <c r="C8" s="16" t="s">
        <v>31</v>
      </c>
      <c r="D8" s="152">
        <f>'[1]邮电卡'!D185</f>
        <v>23760</v>
      </c>
      <c r="E8" s="20">
        <v>2366</v>
      </c>
      <c r="F8" s="20">
        <v>0</v>
      </c>
      <c r="G8" s="80">
        <v>55.26</v>
      </c>
      <c r="H8" s="20">
        <v>0</v>
      </c>
      <c r="I8" s="80">
        <v>2709.01</v>
      </c>
      <c r="J8" s="20">
        <f aca="true" t="shared" si="1" ref="J8:J77">J7+D8+E8+F8+G8-H8-I8</f>
        <v>68073.09999999999</v>
      </c>
    </row>
    <row r="9" spans="1:10" ht="14.25">
      <c r="A9" s="14">
        <f t="shared" si="0"/>
        <v>4</v>
      </c>
      <c r="B9" s="14">
        <v>2007.02</v>
      </c>
      <c r="C9" s="16" t="s">
        <v>31</v>
      </c>
      <c r="D9" s="152">
        <f>'[1]邮电卡'!D221</f>
        <v>8625</v>
      </c>
      <c r="E9" s="20">
        <f>'[1]邮电卡'!E221</f>
        <v>1483.3</v>
      </c>
      <c r="F9" s="20">
        <f>'[1]邮电卡'!F221</f>
        <v>0</v>
      </c>
      <c r="G9" s="63">
        <f>'[1]邮电卡'!G221</f>
        <v>25.610000000000007</v>
      </c>
      <c r="H9" s="20">
        <f>'[1]邮电卡'!H221</f>
        <v>6900</v>
      </c>
      <c r="I9" s="63">
        <f>'[1]邮电卡'!I221</f>
        <v>24</v>
      </c>
      <c r="J9" s="20">
        <f t="shared" si="1"/>
        <v>71283.01</v>
      </c>
    </row>
    <row r="10" spans="1:10" ht="14.25">
      <c r="A10" s="14">
        <f t="shared" si="0"/>
        <v>5</v>
      </c>
      <c r="B10" s="14">
        <v>2007.03</v>
      </c>
      <c r="C10" s="16" t="s">
        <v>31</v>
      </c>
      <c r="D10" s="152">
        <f>'[1]邮电卡'!D286</f>
        <v>7100</v>
      </c>
      <c r="E10" s="20">
        <f>'[1]邮电卡'!E286</f>
        <v>1800</v>
      </c>
      <c r="F10" s="20">
        <f>'[1]邮电卡'!F286</f>
        <v>76.78</v>
      </c>
      <c r="G10" s="63">
        <f>'[1]邮电卡'!G286</f>
        <v>10.530000000000001</v>
      </c>
      <c r="H10" s="20">
        <f>'[1]邮电卡'!H286</f>
        <v>57525</v>
      </c>
      <c r="I10" s="63">
        <f>'[1]邮电卡'!I286</f>
        <v>142.8</v>
      </c>
      <c r="J10" s="20">
        <f t="shared" si="1"/>
        <v>22602.519999999993</v>
      </c>
    </row>
    <row r="11" spans="1:10" ht="14.25">
      <c r="A11" s="158">
        <f t="shared" si="0"/>
        <v>6</v>
      </c>
      <c r="B11" s="158">
        <v>2007.03</v>
      </c>
      <c r="C11" s="160" t="s">
        <v>33</v>
      </c>
      <c r="D11" s="165">
        <f>'[1]农行卡'!D13</f>
        <v>0</v>
      </c>
      <c r="E11" s="163">
        <f>'[1]农行卡'!E13</f>
        <v>100</v>
      </c>
      <c r="F11" s="163">
        <f>'[1]农行卡'!F13</f>
        <v>0.01</v>
      </c>
      <c r="G11" s="164">
        <f>'[1]农行卡'!G13</f>
        <v>0</v>
      </c>
      <c r="H11" s="163">
        <f>'[1]农行卡'!H13</f>
        <v>0</v>
      </c>
      <c r="I11" s="164">
        <f>'[1]农行卡'!I13</f>
        <v>5</v>
      </c>
      <c r="J11" s="20">
        <f t="shared" si="1"/>
        <v>22697.52999999999</v>
      </c>
    </row>
    <row r="12" spans="1:10" ht="14.25">
      <c r="A12" s="14">
        <f t="shared" si="0"/>
        <v>7</v>
      </c>
      <c r="B12" s="14">
        <v>2007.04</v>
      </c>
      <c r="C12" s="16" t="s">
        <v>28</v>
      </c>
      <c r="D12" s="152">
        <f>'[1]邮电卡'!D319</f>
        <v>3425</v>
      </c>
      <c r="E12" s="20">
        <f>'[1]邮电卡'!E319</f>
        <v>5000</v>
      </c>
      <c r="F12" s="20">
        <f>'[1]邮电卡'!F319</f>
        <v>0</v>
      </c>
      <c r="G12" s="63">
        <f>'[1]邮电卡'!G319</f>
        <v>30.229999999999997</v>
      </c>
      <c r="H12" s="20">
        <f>'[1]邮电卡'!H319</f>
        <v>0</v>
      </c>
      <c r="I12" s="63">
        <f>'[1]邮电卡'!I319</f>
        <v>7</v>
      </c>
      <c r="J12" s="20">
        <f t="shared" si="1"/>
        <v>31145.75999999999</v>
      </c>
    </row>
    <row r="13" spans="1:10" ht="14.25">
      <c r="A13" s="158">
        <f t="shared" si="0"/>
        <v>8</v>
      </c>
      <c r="B13" s="158">
        <v>2007.04</v>
      </c>
      <c r="C13" s="160" t="s">
        <v>32</v>
      </c>
      <c r="D13" s="165">
        <f>'[1]农行卡'!D26</f>
        <v>600</v>
      </c>
      <c r="E13" s="163">
        <f>'[1]农行卡'!E26</f>
        <v>1400</v>
      </c>
      <c r="F13" s="163">
        <f>'[1]农行卡'!F26</f>
        <v>0</v>
      </c>
      <c r="G13" s="164">
        <f>'[1]农行卡'!G26</f>
        <v>0</v>
      </c>
      <c r="H13" s="163">
        <f>'[1]农行卡'!H26</f>
        <v>0</v>
      </c>
      <c r="I13" s="164">
        <f>'[1]农行卡'!I26</f>
        <v>10</v>
      </c>
      <c r="J13" s="20">
        <f t="shared" si="1"/>
        <v>33135.759999999995</v>
      </c>
    </row>
    <row r="14" spans="1:10" ht="14.25">
      <c r="A14" s="14">
        <f t="shared" si="0"/>
        <v>9</v>
      </c>
      <c r="B14" s="14">
        <v>2007.05</v>
      </c>
      <c r="C14" s="16" t="s">
        <v>28</v>
      </c>
      <c r="D14" s="152">
        <f>'[1]邮电卡'!D360</f>
        <v>5350</v>
      </c>
      <c r="E14" s="20">
        <f>'[1]邮电卡'!E360</f>
        <v>350</v>
      </c>
      <c r="F14" s="20">
        <f>'[1]邮电卡'!F360</f>
        <v>0</v>
      </c>
      <c r="G14" s="63">
        <f>'[1]邮电卡'!G360</f>
        <v>17.37</v>
      </c>
      <c r="H14" s="20">
        <f>'[1]邮电卡'!H360</f>
        <v>0</v>
      </c>
      <c r="I14" s="63">
        <f>'[1]邮电卡'!I360</f>
        <v>2</v>
      </c>
      <c r="J14" s="20">
        <f t="shared" si="1"/>
        <v>38851.13</v>
      </c>
    </row>
    <row r="15" spans="1:10" ht="14.25">
      <c r="A15" s="158">
        <f t="shared" si="0"/>
        <v>10</v>
      </c>
      <c r="B15" s="158">
        <v>2007.05</v>
      </c>
      <c r="C15" s="160" t="s">
        <v>32</v>
      </c>
      <c r="D15" s="165">
        <f>'[1]农行卡'!D58</f>
        <v>1118</v>
      </c>
      <c r="E15" s="163">
        <f>'[1]农行卡'!E58</f>
        <v>2780</v>
      </c>
      <c r="F15" s="163">
        <f>'[1]农行卡'!F58</f>
        <v>0</v>
      </c>
      <c r="G15" s="164">
        <f>'[1]农行卡'!G58</f>
        <v>0</v>
      </c>
      <c r="H15" s="163">
        <f>'[1]农行卡'!H58</f>
        <v>0</v>
      </c>
      <c r="I15" s="164">
        <f>'[1]农行卡'!I58</f>
        <v>1500</v>
      </c>
      <c r="J15" s="20">
        <f t="shared" si="1"/>
        <v>41249.13</v>
      </c>
    </row>
    <row r="16" spans="1:10" ht="14.25">
      <c r="A16" s="14">
        <f t="shared" si="0"/>
        <v>11</v>
      </c>
      <c r="B16" s="14">
        <v>2007.06</v>
      </c>
      <c r="C16" s="16" t="s">
        <v>28</v>
      </c>
      <c r="D16" s="152">
        <f>'[1]邮电卡'!D402</f>
        <v>6425</v>
      </c>
      <c r="E16" s="20">
        <f>'[1]邮电卡'!E402</f>
        <v>360</v>
      </c>
      <c r="F16" s="20">
        <f>'[1]邮电卡'!F402</f>
        <v>45.97</v>
      </c>
      <c r="G16" s="63">
        <f>'[1]邮电卡'!G402</f>
        <v>9.860000000000001</v>
      </c>
      <c r="H16" s="20">
        <f>'[1]邮电卡'!H402</f>
        <v>0</v>
      </c>
      <c r="I16" s="63">
        <f>'[1]邮电卡'!I402</f>
        <v>512</v>
      </c>
      <c r="J16" s="20">
        <f t="shared" si="1"/>
        <v>47577.96</v>
      </c>
    </row>
    <row r="17" spans="1:10" ht="14.25">
      <c r="A17" s="158">
        <f t="shared" si="0"/>
        <v>12</v>
      </c>
      <c r="B17" s="158">
        <v>2007.06</v>
      </c>
      <c r="C17" s="160" t="s">
        <v>32</v>
      </c>
      <c r="D17" s="165">
        <f>'[1]农行卡'!D69</f>
        <v>400</v>
      </c>
      <c r="E17" s="163">
        <f>'[1]农行卡'!E69</f>
        <v>200</v>
      </c>
      <c r="F17" s="163">
        <f>'[1]农行卡'!F69</f>
        <v>3.49</v>
      </c>
      <c r="G17" s="164">
        <f>'[1]农行卡'!G69</f>
        <v>0</v>
      </c>
      <c r="H17" s="163">
        <f>'[1]农行卡'!H69</f>
        <v>0</v>
      </c>
      <c r="I17" s="164">
        <f>'[1]农行卡'!I69</f>
        <v>0</v>
      </c>
      <c r="J17" s="20">
        <f t="shared" si="1"/>
        <v>48181.45</v>
      </c>
    </row>
    <row r="18" spans="1:10" ht="14.25">
      <c r="A18" s="14">
        <f t="shared" si="0"/>
        <v>13</v>
      </c>
      <c r="B18" s="14">
        <v>2007.07</v>
      </c>
      <c r="C18" s="16" t="s">
        <v>28</v>
      </c>
      <c r="D18" s="152">
        <f>'[1]邮电卡'!D479</f>
        <v>22790</v>
      </c>
      <c r="E18" s="20">
        <f>'[1]邮电卡'!E479</f>
        <v>0</v>
      </c>
      <c r="F18" s="20">
        <f>'[1]邮电卡'!F479</f>
        <v>0</v>
      </c>
      <c r="G18" s="63">
        <f>'[1]邮电卡'!G479</f>
        <v>70.63999999999999</v>
      </c>
      <c r="H18" s="20">
        <f>'[1]邮电卡'!H479</f>
        <v>0</v>
      </c>
      <c r="I18" s="63">
        <f>'[1]邮电卡'!I479</f>
        <v>511.02</v>
      </c>
      <c r="J18" s="20">
        <f t="shared" si="1"/>
        <v>70531.06999999999</v>
      </c>
    </row>
    <row r="19" spans="1:10" ht="14.25">
      <c r="A19" s="158">
        <f t="shared" si="0"/>
        <v>14</v>
      </c>
      <c r="B19" s="158">
        <v>2007.07</v>
      </c>
      <c r="C19" s="160" t="s">
        <v>32</v>
      </c>
      <c r="D19" s="165">
        <f>'[1]农行卡'!D88</f>
        <v>3000</v>
      </c>
      <c r="E19" s="163">
        <f>'[1]农行卡'!E88</f>
        <v>0</v>
      </c>
      <c r="F19" s="163">
        <f>'[1]农行卡'!F88</f>
        <v>0</v>
      </c>
      <c r="G19" s="164">
        <f>'[1]农行卡'!G88</f>
        <v>0.69</v>
      </c>
      <c r="H19" s="163">
        <f>'[1]农行卡'!H88</f>
        <v>0</v>
      </c>
      <c r="I19" s="164">
        <f>'[1]农行卡'!I88</f>
        <v>4.5</v>
      </c>
      <c r="J19" s="20">
        <f t="shared" si="1"/>
        <v>73527.26</v>
      </c>
    </row>
    <row r="20" spans="1:10" ht="14.25">
      <c r="A20" s="14">
        <f t="shared" si="0"/>
        <v>15</v>
      </c>
      <c r="B20" s="14">
        <v>2007.08</v>
      </c>
      <c r="C20" s="16" t="s">
        <v>28</v>
      </c>
      <c r="D20" s="152">
        <f>'[1]邮电卡'!D585</f>
        <v>42100</v>
      </c>
      <c r="E20" s="20">
        <f>'[1]邮电卡'!E585</f>
        <v>100</v>
      </c>
      <c r="F20" s="20">
        <f>'[1]邮电卡'!F585</f>
        <v>0</v>
      </c>
      <c r="G20" s="63">
        <f>'[1]邮电卡'!G585</f>
        <v>96.66999999999999</v>
      </c>
      <c r="H20" s="20">
        <f>'[1]邮电卡'!H585</f>
        <v>0</v>
      </c>
      <c r="I20" s="63">
        <f>'[1]邮电卡'!I585</f>
        <v>4.02</v>
      </c>
      <c r="J20" s="20">
        <f t="shared" si="1"/>
        <v>115819.90999999999</v>
      </c>
    </row>
    <row r="21" spans="1:10" ht="14.25">
      <c r="A21" s="158">
        <f t="shared" si="0"/>
        <v>16</v>
      </c>
      <c r="B21" s="158">
        <v>2007.08</v>
      </c>
      <c r="C21" s="160" t="s">
        <v>32</v>
      </c>
      <c r="D21" s="165">
        <f>'[1]农行卡'!D107</f>
        <v>10600</v>
      </c>
      <c r="E21" s="163">
        <f>'[1]农行卡'!E107</f>
        <v>1500</v>
      </c>
      <c r="F21" s="163">
        <f>'[1]农行卡'!F107</f>
        <v>0</v>
      </c>
      <c r="G21" s="164">
        <f>'[1]农行卡'!G107</f>
        <v>17.44</v>
      </c>
      <c r="H21" s="163">
        <f>'[1]农行卡'!H107</f>
        <v>0</v>
      </c>
      <c r="I21" s="164">
        <f>'[1]农行卡'!I107</f>
        <v>1355</v>
      </c>
      <c r="J21" s="20">
        <f t="shared" si="1"/>
        <v>126582.34999999999</v>
      </c>
    </row>
    <row r="22" spans="1:10" ht="14.25">
      <c r="A22" s="14">
        <f t="shared" si="0"/>
        <v>17</v>
      </c>
      <c r="B22" s="14">
        <v>2007.09</v>
      </c>
      <c r="C22" s="16" t="s">
        <v>28</v>
      </c>
      <c r="D22" s="152">
        <f>'[1]邮电卡'!D637</f>
        <v>10660</v>
      </c>
      <c r="E22" s="20">
        <f>'[1]邮电卡'!E637</f>
        <v>0</v>
      </c>
      <c r="F22" s="20">
        <f>'[1]邮电卡'!F637</f>
        <v>130.35</v>
      </c>
      <c r="G22" s="63">
        <f>'[1]邮电卡'!G637</f>
        <v>18.26</v>
      </c>
      <c r="H22" s="20">
        <f>'[1]邮电卡'!H637</f>
        <v>48310</v>
      </c>
      <c r="I22" s="63">
        <f>'[1]邮电卡'!I637</f>
        <v>34</v>
      </c>
      <c r="J22" s="20">
        <f t="shared" si="1"/>
        <v>89046.95999999999</v>
      </c>
    </row>
    <row r="23" spans="1:10" ht="14.25">
      <c r="A23" s="158">
        <f t="shared" si="0"/>
        <v>18</v>
      </c>
      <c r="B23" s="158">
        <v>2007.09</v>
      </c>
      <c r="C23" s="160" t="s">
        <v>32</v>
      </c>
      <c r="D23" s="165">
        <f>'[1]农行卡'!D125</f>
        <v>8700</v>
      </c>
      <c r="E23" s="163">
        <f>'[1]农行卡'!E125</f>
        <v>1079</v>
      </c>
      <c r="F23" s="163">
        <f>'[1]农行卡'!F125</f>
        <v>25.040000000000003</v>
      </c>
      <c r="G23" s="164">
        <f>'[1]农行卡'!G125</f>
        <v>1.76</v>
      </c>
      <c r="H23" s="163">
        <f>'[1]农行卡'!H125</f>
        <v>0</v>
      </c>
      <c r="I23" s="164">
        <f>'[1]农行卡'!I125</f>
        <v>250</v>
      </c>
      <c r="J23" s="20">
        <f t="shared" si="1"/>
        <v>98602.75999999998</v>
      </c>
    </row>
    <row r="24" spans="1:10" ht="14.25">
      <c r="A24" s="14">
        <f t="shared" si="0"/>
        <v>19</v>
      </c>
      <c r="B24" s="110">
        <v>2007.1</v>
      </c>
      <c r="C24" s="16" t="s">
        <v>28</v>
      </c>
      <c r="D24" s="152">
        <f>'[1]邮电卡'!D675</f>
        <v>8900</v>
      </c>
      <c r="E24" s="20">
        <f>'[1]邮电卡'!E675</f>
        <v>1100</v>
      </c>
      <c r="F24" s="20">
        <f>'[1]邮电卡'!F675</f>
        <v>0</v>
      </c>
      <c r="G24" s="63">
        <f>'[1]邮电卡'!G675</f>
        <v>32.11</v>
      </c>
      <c r="H24" s="20">
        <f>'[1]邮电卡'!H675</f>
        <v>19380</v>
      </c>
      <c r="I24" s="63">
        <f>'[1]邮电卡'!I675</f>
        <v>6.52</v>
      </c>
      <c r="J24" s="20">
        <f t="shared" si="1"/>
        <v>89248.34999999998</v>
      </c>
    </row>
    <row r="25" spans="1:10" ht="14.25">
      <c r="A25" s="158">
        <f t="shared" si="0"/>
        <v>20</v>
      </c>
      <c r="B25" s="166">
        <v>2007.1</v>
      </c>
      <c r="C25" s="160" t="s">
        <v>32</v>
      </c>
      <c r="D25" s="165">
        <f>'[1]农行卡'!D137</f>
        <v>1200</v>
      </c>
      <c r="E25" s="163">
        <f>'[1]农行卡'!E137</f>
        <v>1200</v>
      </c>
      <c r="F25" s="163">
        <f>'[1]农行卡'!F137</f>
        <v>0</v>
      </c>
      <c r="G25" s="164">
        <f>'[1]农行卡'!G137</f>
        <v>0</v>
      </c>
      <c r="H25" s="163">
        <f>'[1]农行卡'!H137</f>
        <v>3300</v>
      </c>
      <c r="I25" s="164">
        <f>'[1]农行卡'!I137</f>
        <v>16.5</v>
      </c>
      <c r="J25" s="20">
        <f t="shared" si="1"/>
        <v>88331.84999999998</v>
      </c>
    </row>
    <row r="26" spans="1:10" ht="14.25">
      <c r="A26" s="14">
        <f t="shared" si="0"/>
        <v>21</v>
      </c>
      <c r="B26" s="14">
        <v>2007.11</v>
      </c>
      <c r="C26" s="16" t="s">
        <v>28</v>
      </c>
      <c r="D26" s="152">
        <f>'[1]邮电卡'!D707</f>
        <v>7600</v>
      </c>
      <c r="E26" s="20">
        <f>'[1]邮电卡'!E707</f>
        <v>0</v>
      </c>
      <c r="F26" s="20">
        <f>'[1]邮电卡'!F707</f>
        <v>0</v>
      </c>
      <c r="G26" s="63">
        <f>'[1]邮电卡'!G707</f>
        <v>36.06</v>
      </c>
      <c r="H26" s="20">
        <f>'[1]邮电卡'!H707</f>
        <v>12325</v>
      </c>
      <c r="I26" s="63">
        <f>'[1]邮电卡'!I707</f>
        <v>2</v>
      </c>
      <c r="J26" s="20">
        <f t="shared" si="1"/>
        <v>83640.90999999997</v>
      </c>
    </row>
    <row r="27" spans="1:10" ht="14.25">
      <c r="A27" s="158">
        <f t="shared" si="0"/>
        <v>22</v>
      </c>
      <c r="B27" s="158">
        <v>2007.11</v>
      </c>
      <c r="C27" s="160" t="s">
        <v>32</v>
      </c>
      <c r="D27" s="165">
        <f>'[1]农行卡'!D147</f>
        <v>900</v>
      </c>
      <c r="E27" s="163">
        <f>'[1]农行卡'!E147</f>
        <v>0</v>
      </c>
      <c r="F27" s="163">
        <f>'[1]农行卡'!F147</f>
        <v>0</v>
      </c>
      <c r="G27" s="164">
        <f>'[1]农行卡'!G147</f>
        <v>0.94</v>
      </c>
      <c r="H27" s="163">
        <f>'[1]农行卡'!H147</f>
        <v>0</v>
      </c>
      <c r="I27" s="164">
        <f>'[1]农行卡'!I147</f>
        <v>0</v>
      </c>
      <c r="J27" s="20">
        <f t="shared" si="1"/>
        <v>84541.84999999998</v>
      </c>
    </row>
    <row r="28" spans="1:10" ht="14.25">
      <c r="A28" s="14">
        <f t="shared" si="0"/>
        <v>23</v>
      </c>
      <c r="B28" s="14">
        <v>2007.12</v>
      </c>
      <c r="C28" s="16" t="s">
        <v>28</v>
      </c>
      <c r="D28" s="152">
        <f>'[1]邮电卡'!D758</f>
        <v>11780</v>
      </c>
      <c r="E28" s="20">
        <f>'[1]邮电卡'!E758</f>
        <v>10848.5</v>
      </c>
      <c r="F28" s="20">
        <f>'[1]邮电卡'!F758</f>
        <v>113.96</v>
      </c>
      <c r="G28" s="63">
        <f>'[1]邮电卡'!G758</f>
        <v>37.62</v>
      </c>
      <c r="H28" s="20">
        <f>'[1]邮电卡'!H758</f>
        <v>-250</v>
      </c>
      <c r="I28" s="63">
        <f>'[1]邮电卡'!I758</f>
        <v>3608.5200000000004</v>
      </c>
      <c r="J28" s="20">
        <f t="shared" si="1"/>
        <v>103963.40999999997</v>
      </c>
    </row>
    <row r="29" spans="1:10" ht="15" thickBot="1">
      <c r="A29" s="158">
        <f t="shared" si="0"/>
        <v>24</v>
      </c>
      <c r="B29" s="158">
        <v>2007.12</v>
      </c>
      <c r="C29" s="160" t="s">
        <v>32</v>
      </c>
      <c r="D29" s="162">
        <f>'[1]农行卡'!D168</f>
        <v>0</v>
      </c>
      <c r="E29" s="163">
        <f>'[1]农行卡'!E168</f>
        <v>1030</v>
      </c>
      <c r="F29" s="163">
        <f>'[1]农行卡'!F168</f>
        <v>53.81</v>
      </c>
      <c r="G29" s="164">
        <f>'[1]农行卡'!G168</f>
        <v>0</v>
      </c>
      <c r="H29" s="163">
        <f>'[1]农行卡'!H168</f>
        <v>0</v>
      </c>
      <c r="I29" s="164">
        <f>'[1]农行卡'!I168</f>
        <v>2600</v>
      </c>
      <c r="J29" s="20">
        <f t="shared" si="1"/>
        <v>102447.21999999997</v>
      </c>
    </row>
    <row r="30" spans="1:10" ht="14.25">
      <c r="A30" s="111">
        <f t="shared" si="0"/>
        <v>25</v>
      </c>
      <c r="B30" s="148">
        <v>2008.01</v>
      </c>
      <c r="C30" s="16" t="s">
        <v>28</v>
      </c>
      <c r="D30" s="113">
        <f>'[2]邮电卡'!D23</f>
        <v>4750</v>
      </c>
      <c r="E30" s="112">
        <f>'[2]邮电卡'!E23</f>
        <v>0</v>
      </c>
      <c r="F30" s="112">
        <f>'[2]邮电卡'!F23</f>
        <v>0</v>
      </c>
      <c r="G30" s="112">
        <f>'[2]邮电卡'!G23</f>
        <v>41.06</v>
      </c>
      <c r="H30" s="112">
        <f>'[2]邮电卡'!H23</f>
        <v>0</v>
      </c>
      <c r="I30" s="113">
        <f>'[2]邮电卡'!I23</f>
        <v>2</v>
      </c>
      <c r="J30" s="20">
        <f t="shared" si="1"/>
        <v>107236.27999999997</v>
      </c>
    </row>
    <row r="31" spans="1:10" ht="14.25">
      <c r="A31" s="158">
        <f t="shared" si="0"/>
        <v>26</v>
      </c>
      <c r="B31" s="155">
        <v>2008.01</v>
      </c>
      <c r="C31" s="160" t="s">
        <v>32</v>
      </c>
      <c r="D31" s="157">
        <f>'[2]农行卡'!D20</f>
        <v>400</v>
      </c>
      <c r="E31" s="159">
        <f>'[2]农行卡'!E20</f>
        <v>2316</v>
      </c>
      <c r="F31" s="159">
        <f>'[2]农行卡'!F20</f>
        <v>0</v>
      </c>
      <c r="G31" s="159">
        <f>'[2]农行卡'!G20</f>
        <v>6.09</v>
      </c>
      <c r="H31" s="159">
        <f>'[2]农行卡'!H20</f>
        <v>0</v>
      </c>
      <c r="I31" s="157">
        <f>'[2]农行卡'!I20</f>
        <v>300</v>
      </c>
      <c r="J31" s="20">
        <f t="shared" si="1"/>
        <v>109658.36999999997</v>
      </c>
    </row>
    <row r="32" spans="1:10" ht="14.25">
      <c r="A32" s="111">
        <f t="shared" si="0"/>
        <v>27</v>
      </c>
      <c r="B32" s="148">
        <v>2008.02</v>
      </c>
      <c r="C32" s="16" t="s">
        <v>28</v>
      </c>
      <c r="D32" s="149">
        <f>'[2]邮电卡'!D60</f>
        <v>3150</v>
      </c>
      <c r="E32" s="114">
        <f>'[2]邮电卡'!E60</f>
        <v>0</v>
      </c>
      <c r="F32" s="114">
        <f>'[2]邮电卡'!F60</f>
        <v>0</v>
      </c>
      <c r="G32" s="114">
        <f>'[2]邮电卡'!G60</f>
        <v>17.66</v>
      </c>
      <c r="H32" s="114">
        <f>'[2]邮电卡'!H60</f>
        <v>23580</v>
      </c>
      <c r="I32" s="114">
        <f>'[2]邮电卡'!I60</f>
        <v>5.02</v>
      </c>
      <c r="J32" s="20">
        <f t="shared" si="1"/>
        <v>89241.00999999997</v>
      </c>
    </row>
    <row r="33" spans="1:10" ht="14.25">
      <c r="A33" s="158">
        <f t="shared" si="0"/>
        <v>28</v>
      </c>
      <c r="B33" s="155">
        <v>2008.02</v>
      </c>
      <c r="C33" s="160" t="s">
        <v>32</v>
      </c>
      <c r="D33" s="157">
        <f>'[2]农行卡'!D36</f>
        <v>8100</v>
      </c>
      <c r="E33" s="159">
        <f>'[2]农行卡'!E36</f>
        <v>200</v>
      </c>
      <c r="F33" s="159">
        <f>'[2]农行卡'!F36</f>
        <v>0</v>
      </c>
      <c r="G33" s="159">
        <f>'[2]农行卡'!G36</f>
        <v>8.790000000000001</v>
      </c>
      <c r="H33" s="159">
        <f>'[2]农行卡'!H36</f>
        <v>0</v>
      </c>
      <c r="I33" s="159">
        <f>'[2]农行卡'!I36</f>
        <v>0</v>
      </c>
      <c r="J33" s="20">
        <f t="shared" si="1"/>
        <v>97549.79999999996</v>
      </c>
    </row>
    <row r="34" spans="1:10" ht="14.25">
      <c r="A34" s="111">
        <f t="shared" si="0"/>
        <v>29</v>
      </c>
      <c r="B34" s="148">
        <v>2008.03</v>
      </c>
      <c r="C34" s="16" t="s">
        <v>28</v>
      </c>
      <c r="D34" s="149">
        <f>'[2]邮电卡'!D96</f>
        <v>5485</v>
      </c>
      <c r="E34" s="114">
        <f>'[2]邮电卡'!E96</f>
        <v>0</v>
      </c>
      <c r="F34" s="114">
        <f>'[2]邮电卡'!F96</f>
        <v>124.59</v>
      </c>
      <c r="G34" s="114">
        <f>'[2]邮电卡'!G96</f>
        <v>0</v>
      </c>
      <c r="H34" s="114">
        <f>'[2]邮电卡'!H96</f>
        <v>36450</v>
      </c>
      <c r="I34" s="114">
        <f>'[2]邮电卡'!I96</f>
        <v>6.5</v>
      </c>
      <c r="J34" s="20">
        <f t="shared" si="1"/>
        <v>66702.88999999996</v>
      </c>
    </row>
    <row r="35" spans="1:10" ht="14.25">
      <c r="A35" s="158">
        <f t="shared" si="0"/>
        <v>30</v>
      </c>
      <c r="B35" s="155">
        <v>2008.03</v>
      </c>
      <c r="C35" s="160" t="s">
        <v>32</v>
      </c>
      <c r="D35" s="157">
        <f>'[2]农行卡'!D47</f>
        <v>0</v>
      </c>
      <c r="E35" s="159">
        <f>'[2]农行卡'!E47</f>
        <v>0</v>
      </c>
      <c r="F35" s="159">
        <f>'[2]农行卡'!F47</f>
        <v>56.91</v>
      </c>
      <c r="G35" s="159">
        <f>'[2]农行卡'!G47</f>
        <v>0</v>
      </c>
      <c r="H35" s="159">
        <f>'[2]农行卡'!H47</f>
        <v>0</v>
      </c>
      <c r="I35" s="159">
        <f>'[2]农行卡'!I47</f>
        <v>0</v>
      </c>
      <c r="J35" s="20">
        <f t="shared" si="1"/>
        <v>66759.79999999996</v>
      </c>
    </row>
    <row r="36" spans="1:10" ht="14.25">
      <c r="A36" s="111">
        <f t="shared" si="0"/>
        <v>31</v>
      </c>
      <c r="B36" s="148">
        <v>2008.04</v>
      </c>
      <c r="C36" s="16" t="s">
        <v>28</v>
      </c>
      <c r="D36" s="149">
        <f>'[2]邮电卡'!D109</f>
        <v>500</v>
      </c>
      <c r="E36" s="114">
        <f>'[2]邮电卡'!E109</f>
        <v>0</v>
      </c>
      <c r="F36" s="114">
        <f>'[2]邮电卡'!F109</f>
        <v>0</v>
      </c>
      <c r="G36" s="114">
        <f>'[2]邮电卡'!G109</f>
        <v>3.87</v>
      </c>
      <c r="H36" s="114">
        <f>'[2]邮电卡'!H109</f>
        <v>19050</v>
      </c>
      <c r="I36" s="114">
        <f>'[2]邮电卡'!I109</f>
        <v>2</v>
      </c>
      <c r="J36" s="20">
        <f t="shared" si="1"/>
        <v>48211.669999999955</v>
      </c>
    </row>
    <row r="37" spans="1:10" ht="14.25">
      <c r="A37" s="158">
        <f t="shared" si="0"/>
        <v>32</v>
      </c>
      <c r="B37" s="155">
        <v>2008.04</v>
      </c>
      <c r="C37" s="160" t="s">
        <v>32</v>
      </c>
      <c r="D37" s="157">
        <f>'[2]农行卡'!D61</f>
        <v>0</v>
      </c>
      <c r="E37" s="159">
        <f>'[2]农行卡'!E61</f>
        <v>50</v>
      </c>
      <c r="F37" s="159">
        <f>'[2]农行卡'!F61</f>
        <v>0</v>
      </c>
      <c r="G37" s="159">
        <f>'[2]农行卡'!G61</f>
        <v>0</v>
      </c>
      <c r="H37" s="159">
        <f>'[2]农行卡'!H61</f>
        <v>2400</v>
      </c>
      <c r="I37" s="159">
        <f>'[2]农行卡'!I61</f>
        <v>22</v>
      </c>
      <c r="J37" s="20">
        <f t="shared" si="1"/>
        <v>45839.669999999955</v>
      </c>
    </row>
    <row r="38" spans="1:10" ht="14.25">
      <c r="A38" s="111">
        <f>A37+1</f>
        <v>33</v>
      </c>
      <c r="B38" s="148">
        <v>2008.05</v>
      </c>
      <c r="C38" s="16" t="s">
        <v>28</v>
      </c>
      <c r="D38" s="149">
        <f>'[2]邮电卡'!D126</f>
        <v>600</v>
      </c>
      <c r="E38" s="114">
        <f>'[2]邮电卡'!E126</f>
        <v>1000</v>
      </c>
      <c r="F38" s="114">
        <f>'[2]邮电卡'!F126</f>
        <v>0</v>
      </c>
      <c r="G38" s="114">
        <f>'[2]邮电卡'!G126</f>
        <v>3.04</v>
      </c>
      <c r="H38" s="114">
        <f>'[2]邮电卡'!H126</f>
        <v>0</v>
      </c>
      <c r="I38" s="114">
        <f>'[2]邮电卡'!I126</f>
        <v>104</v>
      </c>
      <c r="J38" s="20">
        <f>J37+D38+E38+F38+G38-H38-I38</f>
        <v>47338.709999999955</v>
      </c>
    </row>
    <row r="39" spans="1:10" ht="14.25">
      <c r="A39" s="158">
        <f t="shared" si="0"/>
        <v>34</v>
      </c>
      <c r="B39" s="155">
        <v>2008.05</v>
      </c>
      <c r="C39" s="160" t="s">
        <v>32</v>
      </c>
      <c r="D39" s="157">
        <f>'[2]农行卡'!D128</f>
        <v>0</v>
      </c>
      <c r="E39" s="159">
        <f>'[2]农行卡'!E128</f>
        <v>30507.1</v>
      </c>
      <c r="F39" s="159">
        <f>'[2]农行卡'!F128</f>
        <v>0</v>
      </c>
      <c r="G39" s="159">
        <f>'[2]农行卡'!G128</f>
        <v>0</v>
      </c>
      <c r="H39" s="159">
        <f>'[2]农行卡'!H128</f>
        <v>0</v>
      </c>
      <c r="I39" s="159">
        <f>'[2]农行卡'!I128</f>
        <v>30125</v>
      </c>
      <c r="J39" s="20">
        <f t="shared" si="1"/>
        <v>47720.809999999954</v>
      </c>
    </row>
    <row r="40" spans="1:10" ht="14.25">
      <c r="A40" s="111">
        <f t="shared" si="0"/>
        <v>35</v>
      </c>
      <c r="B40" s="148">
        <v>2008.06</v>
      </c>
      <c r="C40" s="16" t="s">
        <v>28</v>
      </c>
      <c r="D40" s="149">
        <f>'[2]邮电卡'!D140</f>
        <v>1600</v>
      </c>
      <c r="E40" s="114">
        <f>'[2]邮电卡'!E140</f>
        <v>0</v>
      </c>
      <c r="F40" s="114">
        <f>'[2]邮电卡'!F140</f>
        <v>27.5</v>
      </c>
      <c r="G40" s="114">
        <f>'[2]邮电卡'!G140</f>
        <v>10.91</v>
      </c>
      <c r="H40" s="114">
        <f>'[2]邮电卡'!H140</f>
        <v>0</v>
      </c>
      <c r="I40" s="114">
        <f>'[2]邮电卡'!I140</f>
        <v>2</v>
      </c>
      <c r="J40" s="20">
        <f t="shared" si="1"/>
        <v>49357.21999999996</v>
      </c>
    </row>
    <row r="41" spans="1:10" ht="14.25">
      <c r="A41" s="158">
        <f t="shared" si="0"/>
        <v>36</v>
      </c>
      <c r="B41" s="155">
        <v>2008.06</v>
      </c>
      <c r="C41" s="160" t="s">
        <v>32</v>
      </c>
      <c r="D41" s="157">
        <f>'[2]农行卡'!D141</f>
        <v>0</v>
      </c>
      <c r="E41" s="159">
        <f>'[2]农行卡'!E141</f>
        <v>10500</v>
      </c>
      <c r="F41" s="159">
        <f>'[2]农行卡'!F141</f>
        <v>63.68</v>
      </c>
      <c r="G41" s="159">
        <f>'[2]农行卡'!G141</f>
        <v>0</v>
      </c>
      <c r="H41" s="159">
        <f>'[2]农行卡'!H141</f>
        <v>0</v>
      </c>
      <c r="I41" s="159">
        <f>'[2]农行卡'!I141</f>
        <v>0</v>
      </c>
      <c r="J41" s="20">
        <f t="shared" si="1"/>
        <v>59920.89999999996</v>
      </c>
    </row>
    <row r="42" spans="1:10" ht="14.25">
      <c r="A42" s="111">
        <f t="shared" si="0"/>
        <v>37</v>
      </c>
      <c r="B42" s="148">
        <v>2008.07</v>
      </c>
      <c r="C42" s="16" t="s">
        <v>28</v>
      </c>
      <c r="D42" s="149">
        <f>'[2]邮电卡'!D184</f>
        <v>13970</v>
      </c>
      <c r="E42" s="114">
        <f>'[2]邮电卡'!E184</f>
        <v>0</v>
      </c>
      <c r="F42" s="114">
        <f>'[2]邮电卡'!F184</f>
        <v>0</v>
      </c>
      <c r="G42" s="114">
        <f>'[2]邮电卡'!G184</f>
        <v>36.5</v>
      </c>
      <c r="H42" s="114">
        <f>'[2]邮电卡'!H184</f>
        <v>-150</v>
      </c>
      <c r="I42" s="114">
        <f>'[2]邮电卡'!I184</f>
        <v>2</v>
      </c>
      <c r="J42" s="20">
        <f t="shared" si="1"/>
        <v>74075.39999999997</v>
      </c>
    </row>
    <row r="43" spans="1:10" ht="14.25">
      <c r="A43" s="158">
        <f t="shared" si="0"/>
        <v>38</v>
      </c>
      <c r="B43" s="155">
        <v>2008.07</v>
      </c>
      <c r="C43" s="160" t="s">
        <v>32</v>
      </c>
      <c r="D43" s="157">
        <f>'[2]农行卡'!D165</f>
        <v>2200</v>
      </c>
      <c r="E43" s="159">
        <f>'[2]农行卡'!E165</f>
        <v>4910</v>
      </c>
      <c r="F43" s="159">
        <f>'[2]农行卡'!F165</f>
        <v>0.060000000000000005</v>
      </c>
      <c r="G43" s="159">
        <f>'[2]农行卡'!G165</f>
        <v>6.58</v>
      </c>
      <c r="H43" s="159">
        <f>'[2]农行卡'!H165</f>
        <v>0</v>
      </c>
      <c r="I43" s="159">
        <f>'[2]农行卡'!I165</f>
        <v>4800</v>
      </c>
      <c r="J43" s="20">
        <f t="shared" si="1"/>
        <v>76392.03999999996</v>
      </c>
    </row>
    <row r="44" spans="1:10" ht="14.25">
      <c r="A44" s="111">
        <f t="shared" si="0"/>
        <v>39</v>
      </c>
      <c r="B44" s="148">
        <v>2008.08</v>
      </c>
      <c r="C44" s="16" t="s">
        <v>28</v>
      </c>
      <c r="D44" s="149">
        <f>'[2]邮电卡'!D242</f>
        <v>27000</v>
      </c>
      <c r="E44" s="114">
        <f>'[2]邮电卡'!E242</f>
        <v>0</v>
      </c>
      <c r="F44" s="114">
        <f>'[2]邮电卡'!F242</f>
        <v>0</v>
      </c>
      <c r="G44" s="114">
        <f>'[2]邮电卡'!G242</f>
        <v>142.42000000000002</v>
      </c>
      <c r="H44" s="114">
        <f>'[2]邮电卡'!H242</f>
        <v>0</v>
      </c>
      <c r="I44" s="114">
        <f>'[2]邮电卡'!I242</f>
        <v>4.5</v>
      </c>
      <c r="J44" s="20">
        <f t="shared" si="1"/>
        <v>103529.95999999996</v>
      </c>
    </row>
    <row r="45" spans="1:10" ht="14.25">
      <c r="A45" s="158">
        <f t="shared" si="0"/>
        <v>40</v>
      </c>
      <c r="B45" s="155">
        <v>2008.08</v>
      </c>
      <c r="C45" s="160" t="s">
        <v>32</v>
      </c>
      <c r="D45" s="157">
        <f>'[2]农行卡'!D220</f>
        <v>15200</v>
      </c>
      <c r="E45" s="159">
        <f>'[2]农行卡'!E220</f>
        <v>205.59</v>
      </c>
      <c r="F45" s="159">
        <f>'[2]农行卡'!F220</f>
        <v>0</v>
      </c>
      <c r="G45" s="159">
        <f>'[2]农行卡'!G220</f>
        <v>59.120000000000005</v>
      </c>
      <c r="H45" s="159">
        <f>'[2]农行卡'!H220</f>
        <v>0</v>
      </c>
      <c r="I45" s="159">
        <f>'[2]农行卡'!I220</f>
        <v>0</v>
      </c>
      <c r="J45" s="20">
        <f t="shared" si="1"/>
        <v>118994.66999999995</v>
      </c>
    </row>
    <row r="46" spans="1:10" ht="14.25">
      <c r="A46" s="111">
        <f t="shared" si="0"/>
        <v>41</v>
      </c>
      <c r="B46" s="148">
        <v>2008.09</v>
      </c>
      <c r="C46" s="16" t="s">
        <v>28</v>
      </c>
      <c r="D46" s="149">
        <f>'[2]邮电卡'!D294</f>
        <v>15300</v>
      </c>
      <c r="E46" s="114">
        <f>'[2]邮电卡'!E294</f>
        <v>0</v>
      </c>
      <c r="F46" s="114">
        <f>'[2]邮电卡'!F294</f>
        <v>52.92</v>
      </c>
      <c r="G46" s="114">
        <f>'[2]邮电卡'!G294</f>
        <v>21.41</v>
      </c>
      <c r="H46" s="114">
        <f>'[2]邮电卡'!H294</f>
        <v>37900</v>
      </c>
      <c r="I46" s="114">
        <f>'[2]邮电卡'!I294</f>
        <v>4.02</v>
      </c>
      <c r="J46" s="20">
        <f t="shared" si="1"/>
        <v>96464.97999999997</v>
      </c>
    </row>
    <row r="47" spans="1:10" ht="14.25">
      <c r="A47" s="158">
        <f t="shared" si="0"/>
        <v>42</v>
      </c>
      <c r="B47" s="155">
        <v>2008.09</v>
      </c>
      <c r="C47" s="160" t="s">
        <v>32</v>
      </c>
      <c r="D47" s="157">
        <f>'[2]农行卡'!D244</f>
        <v>7200</v>
      </c>
      <c r="E47" s="159">
        <f>'[2]农行卡'!E244</f>
        <v>300</v>
      </c>
      <c r="F47" s="159">
        <f>'[2]农行卡'!F244</f>
        <v>92.19</v>
      </c>
      <c r="G47" s="159">
        <f>'[2]农行卡'!G244</f>
        <v>18.34</v>
      </c>
      <c r="H47" s="159">
        <f>'[2]农行卡'!H244</f>
        <v>14400</v>
      </c>
      <c r="I47" s="159">
        <f>'[2]农行卡'!I244</f>
        <v>0</v>
      </c>
      <c r="J47" s="20">
        <f t="shared" si="1"/>
        <v>89675.50999999997</v>
      </c>
    </row>
    <row r="48" spans="1:10" ht="14.25">
      <c r="A48" s="111">
        <f t="shared" si="0"/>
        <v>43</v>
      </c>
      <c r="B48" s="150">
        <v>2008.1</v>
      </c>
      <c r="C48" s="16" t="s">
        <v>28</v>
      </c>
      <c r="D48" s="149">
        <f>'[2]邮电卡'!D314</f>
        <v>4900</v>
      </c>
      <c r="E48" s="114">
        <f>'[2]邮电卡'!E314</f>
        <v>978</v>
      </c>
      <c r="F48" s="114">
        <f>'[2]邮电卡'!F314</f>
        <v>0</v>
      </c>
      <c r="G48" s="114">
        <f>'[2]邮电卡'!G314</f>
        <v>0.81</v>
      </c>
      <c r="H48" s="114">
        <f>'[2]邮电卡'!H314</f>
        <v>7600</v>
      </c>
      <c r="I48" s="114">
        <f>'[2]邮电卡'!I314</f>
        <v>2</v>
      </c>
      <c r="J48" s="20">
        <f t="shared" si="1"/>
        <v>87952.31999999996</v>
      </c>
    </row>
    <row r="49" spans="1:10" ht="14.25">
      <c r="A49" s="158">
        <f t="shared" si="0"/>
        <v>44</v>
      </c>
      <c r="B49" s="161">
        <v>2008.1</v>
      </c>
      <c r="C49" s="160" t="s">
        <v>32</v>
      </c>
      <c r="D49" s="157">
        <f>'[2]农行卡'!D259</f>
        <v>1200</v>
      </c>
      <c r="E49" s="159">
        <f>'[2]农行卡'!E259</f>
        <v>28.88</v>
      </c>
      <c r="F49" s="159">
        <f>'[2]农行卡'!F259</f>
        <v>0</v>
      </c>
      <c r="G49" s="159">
        <f>'[2]农行卡'!G259</f>
        <v>10.21</v>
      </c>
      <c r="H49" s="159">
        <f>'[2]农行卡'!H259</f>
        <v>8400</v>
      </c>
      <c r="I49" s="159">
        <f>'[2]农行卡'!I259</f>
        <v>0</v>
      </c>
      <c r="J49" s="20">
        <f t="shared" si="1"/>
        <v>80791.40999999997</v>
      </c>
    </row>
    <row r="50" spans="1:10" ht="14.25">
      <c r="A50" s="111">
        <f t="shared" si="0"/>
        <v>45</v>
      </c>
      <c r="B50" s="148">
        <v>2008.11</v>
      </c>
      <c r="C50" s="16" t="s">
        <v>28</v>
      </c>
      <c r="D50" s="149">
        <f>'[2]邮电卡'!D331</f>
        <v>1630</v>
      </c>
      <c r="E50" s="114">
        <f>'[2]邮电卡'!E331</f>
        <v>0</v>
      </c>
      <c r="F50" s="114">
        <f>'[2]邮电卡'!F331</f>
        <v>0</v>
      </c>
      <c r="G50" s="114">
        <f>'[2]邮电卡'!G331</f>
        <v>7.090000000000001</v>
      </c>
      <c r="H50" s="114">
        <f>'[2]邮电卡'!H331</f>
        <v>10700</v>
      </c>
      <c r="I50" s="114">
        <f>'[2]邮电卡'!I331</f>
        <v>4.02</v>
      </c>
      <c r="J50" s="20">
        <f t="shared" si="1"/>
        <v>71724.47999999997</v>
      </c>
    </row>
    <row r="51" spans="1:10" ht="14.25">
      <c r="A51" s="158">
        <f t="shared" si="0"/>
        <v>46</v>
      </c>
      <c r="B51" s="155">
        <v>2008.11</v>
      </c>
      <c r="C51" s="160" t="s">
        <v>32</v>
      </c>
      <c r="D51" s="157">
        <f>'[2]农行卡'!D283</f>
        <v>5825</v>
      </c>
      <c r="E51" s="159">
        <f>'[2]农行卡'!E283</f>
        <v>4500</v>
      </c>
      <c r="F51" s="159">
        <f>'[2]农行卡'!F283</f>
        <v>0</v>
      </c>
      <c r="G51" s="159">
        <f>'[2]农行卡'!G283</f>
        <v>8.98</v>
      </c>
      <c r="H51" s="159">
        <f>'[2]农行卡'!H283</f>
        <v>0</v>
      </c>
      <c r="I51" s="159">
        <f>'[2]农行卡'!I283</f>
        <v>191</v>
      </c>
      <c r="J51" s="20">
        <f t="shared" si="1"/>
        <v>81867.45999999996</v>
      </c>
    </row>
    <row r="52" spans="1:10" ht="14.25">
      <c r="A52" s="111">
        <f t="shared" si="0"/>
        <v>47</v>
      </c>
      <c r="B52" s="148">
        <v>2008.12</v>
      </c>
      <c r="C52" s="16" t="s">
        <v>28</v>
      </c>
      <c r="D52" s="149">
        <f>'[2]邮电卡'!D355</f>
        <v>6800</v>
      </c>
      <c r="E52" s="114">
        <f>'[2]邮电卡'!E355</f>
        <v>0</v>
      </c>
      <c r="F52" s="114">
        <f>'[2]邮电卡'!F355</f>
        <v>13.11</v>
      </c>
      <c r="G52" s="114">
        <f>'[2]邮电卡'!G355</f>
        <v>25.47</v>
      </c>
      <c r="H52" s="114">
        <f>'[2]邮电卡'!H355</f>
        <v>0</v>
      </c>
      <c r="I52" s="114">
        <f>'[2]邮电卡'!I355</f>
        <v>4.01</v>
      </c>
      <c r="J52" s="20">
        <f t="shared" si="1"/>
        <v>88702.02999999997</v>
      </c>
    </row>
    <row r="53" spans="1:10" ht="14.25">
      <c r="A53" s="158">
        <f t="shared" si="0"/>
        <v>48</v>
      </c>
      <c r="B53" s="155">
        <v>2008.12</v>
      </c>
      <c r="C53" s="156" t="s">
        <v>32</v>
      </c>
      <c r="D53" s="157">
        <f>'[2]农行卡'!D305</f>
        <v>3000</v>
      </c>
      <c r="E53" s="159">
        <f>'[2]农行卡'!E305</f>
        <v>1770</v>
      </c>
      <c r="F53" s="159">
        <f>'[2]农行卡'!F305</f>
        <v>37.95</v>
      </c>
      <c r="G53" s="159">
        <f>'[2]农行卡'!G305</f>
        <v>16.36</v>
      </c>
      <c r="H53" s="159">
        <f>'[2]农行卡'!H305</f>
        <v>2000</v>
      </c>
      <c r="I53" s="159">
        <f>'[2]农行卡'!I305</f>
        <v>780</v>
      </c>
      <c r="J53" s="20">
        <f t="shared" si="1"/>
        <v>90746.33999999997</v>
      </c>
    </row>
    <row r="54" spans="1:10" ht="14.25">
      <c r="A54" s="148">
        <v>49</v>
      </c>
      <c r="B54" s="148">
        <v>2009.01</v>
      </c>
      <c r="C54" s="70" t="s">
        <v>1</v>
      </c>
      <c r="D54" s="149">
        <f>'邮政卡'!D11</f>
        <v>900</v>
      </c>
      <c r="E54" s="149">
        <f>'邮政卡'!E11</f>
        <v>0</v>
      </c>
      <c r="F54" s="149">
        <f>'邮政卡'!F11</f>
        <v>0</v>
      </c>
      <c r="G54" s="149">
        <f>'邮政卡'!G11</f>
        <v>0.37</v>
      </c>
      <c r="H54" s="149">
        <f>'邮政卡'!H11</f>
        <v>0</v>
      </c>
      <c r="I54" s="149">
        <f>'邮政卡'!I11</f>
        <v>2</v>
      </c>
      <c r="J54" s="20">
        <f t="shared" si="1"/>
        <v>91644.70999999996</v>
      </c>
    </row>
    <row r="55" spans="1:10" ht="14.25">
      <c r="A55" s="155">
        <f>A54+1</f>
        <v>50</v>
      </c>
      <c r="B55" s="155">
        <v>2009.01</v>
      </c>
      <c r="C55" s="156" t="s">
        <v>2</v>
      </c>
      <c r="D55" s="157">
        <f>'农行卡'!D11</f>
        <v>3300</v>
      </c>
      <c r="E55" s="157">
        <f>'农行卡'!E11</f>
        <v>0</v>
      </c>
      <c r="F55" s="157">
        <f>'农行卡'!F11</f>
        <v>0</v>
      </c>
      <c r="G55" s="157">
        <f>'农行卡'!G11</f>
        <v>10.82</v>
      </c>
      <c r="H55" s="157">
        <f>'农行卡'!H11</f>
        <v>0</v>
      </c>
      <c r="I55" s="157">
        <f>'农行卡'!I11</f>
        <v>0</v>
      </c>
      <c r="J55" s="20">
        <f t="shared" si="1"/>
        <v>94955.52999999997</v>
      </c>
    </row>
    <row r="56" spans="1:10" ht="14.25">
      <c r="A56" s="148">
        <f aca="true" t="shared" si="2" ref="A56:A77">A55+1</f>
        <v>51</v>
      </c>
      <c r="B56" s="148">
        <v>2009.02</v>
      </c>
      <c r="C56" s="70" t="s">
        <v>1</v>
      </c>
      <c r="D56" s="149">
        <f>'邮政卡'!D34</f>
        <v>7900</v>
      </c>
      <c r="E56" s="149">
        <f>'邮政卡'!E34</f>
        <v>0</v>
      </c>
      <c r="F56" s="149">
        <f>'邮政卡'!F34</f>
        <v>0</v>
      </c>
      <c r="G56" s="149">
        <f>'邮政卡'!G34</f>
        <v>24.3</v>
      </c>
      <c r="H56" s="149">
        <f>'邮政卡'!H34</f>
        <v>24150</v>
      </c>
      <c r="I56" s="149">
        <f>'邮政卡'!I34</f>
        <v>52</v>
      </c>
      <c r="J56" s="20">
        <f t="shared" si="1"/>
        <v>78677.82999999997</v>
      </c>
    </row>
    <row r="57" spans="1:10" ht="14.25">
      <c r="A57" s="155">
        <f t="shared" si="2"/>
        <v>52</v>
      </c>
      <c r="B57" s="155">
        <v>2009.02</v>
      </c>
      <c r="C57" s="156" t="s">
        <v>2</v>
      </c>
      <c r="D57" s="157">
        <f>'农行卡'!D56</f>
        <v>13000</v>
      </c>
      <c r="E57" s="157">
        <f>'农行卡'!E56</f>
        <v>1930</v>
      </c>
      <c r="F57" s="157">
        <f>'农行卡'!F56</f>
        <v>0</v>
      </c>
      <c r="G57" s="157">
        <f>'农行卡'!G56</f>
        <v>33.12</v>
      </c>
      <c r="H57" s="157">
        <f>'农行卡'!H56</f>
        <v>24050</v>
      </c>
      <c r="I57" s="157">
        <f>'农行卡'!I56</f>
        <v>400</v>
      </c>
      <c r="J57" s="20">
        <f t="shared" si="1"/>
        <v>69190.94999999997</v>
      </c>
    </row>
    <row r="58" spans="1:10" ht="14.25">
      <c r="A58" s="148">
        <f t="shared" si="2"/>
        <v>53</v>
      </c>
      <c r="B58" s="148">
        <v>2009.03</v>
      </c>
      <c r="C58" s="70" t="s">
        <v>1</v>
      </c>
      <c r="D58" s="149">
        <f>'邮政卡'!D52</f>
        <v>2600</v>
      </c>
      <c r="E58" s="149">
        <f>'邮政卡'!E52</f>
        <v>0</v>
      </c>
      <c r="F58" s="149">
        <f>'邮政卡'!F52</f>
        <v>12.15</v>
      </c>
      <c r="G58" s="149">
        <f>'邮政卡'!G52</f>
        <v>6.48</v>
      </c>
      <c r="H58" s="149">
        <f>'邮政卡'!H52</f>
        <v>9350</v>
      </c>
      <c r="I58" s="149">
        <f>'邮政卡'!I52</f>
        <v>2</v>
      </c>
      <c r="J58" s="20">
        <f t="shared" si="1"/>
        <v>62457.57999999996</v>
      </c>
    </row>
    <row r="59" spans="1:10" ht="14.25">
      <c r="A59" s="155">
        <f t="shared" si="2"/>
        <v>54</v>
      </c>
      <c r="B59" s="155">
        <v>2009.03</v>
      </c>
      <c r="C59" s="156" t="s">
        <v>2</v>
      </c>
      <c r="D59" s="157">
        <f>'农行卡'!D73</f>
        <v>2810</v>
      </c>
      <c r="E59" s="157">
        <f>'农行卡'!E73</f>
        <v>1400</v>
      </c>
      <c r="F59" s="157">
        <f>'农行卡'!F73</f>
        <v>39.18</v>
      </c>
      <c r="G59" s="157">
        <f>'农行卡'!G73</f>
        <v>10.21</v>
      </c>
      <c r="H59" s="157">
        <f>'农行卡'!H73</f>
        <v>0</v>
      </c>
      <c r="I59" s="157">
        <f>'农行卡'!I73</f>
        <v>0</v>
      </c>
      <c r="J59" s="20">
        <f t="shared" si="1"/>
        <v>66716.96999999996</v>
      </c>
    </row>
    <row r="60" spans="1:10" ht="14.25">
      <c r="A60" s="148">
        <f t="shared" si="2"/>
        <v>55</v>
      </c>
      <c r="B60" s="148">
        <v>2009.04</v>
      </c>
      <c r="C60" s="70" t="s">
        <v>1</v>
      </c>
      <c r="D60" s="149">
        <f>'邮政卡'!D63</f>
        <v>800</v>
      </c>
      <c r="E60" s="149">
        <f>'邮政卡'!E63</f>
        <v>0</v>
      </c>
      <c r="F60" s="149">
        <f>'邮政卡'!F63</f>
        <v>0</v>
      </c>
      <c r="G60" s="149">
        <f>'邮政卡'!G63</f>
        <v>0</v>
      </c>
      <c r="H60" s="149">
        <f>'邮政卡'!H63</f>
        <v>0</v>
      </c>
      <c r="I60" s="149">
        <f>'邮政卡'!I63</f>
        <v>2</v>
      </c>
      <c r="J60" s="20">
        <f t="shared" si="1"/>
        <v>67514.96999999996</v>
      </c>
    </row>
    <row r="61" spans="1:10" ht="14.25">
      <c r="A61" s="155">
        <f t="shared" si="2"/>
        <v>56</v>
      </c>
      <c r="B61" s="155">
        <v>2009.04</v>
      </c>
      <c r="C61" s="156" t="s">
        <v>2</v>
      </c>
      <c r="D61" s="157">
        <f>'农行卡'!D86</f>
        <v>800</v>
      </c>
      <c r="E61" s="157">
        <f>'农行卡'!E86</f>
        <v>0</v>
      </c>
      <c r="F61" s="157">
        <f>'农行卡'!F86</f>
        <v>0</v>
      </c>
      <c r="G61" s="157">
        <f>'农行卡'!G86</f>
        <v>1.6</v>
      </c>
      <c r="H61" s="157">
        <f>'农行卡'!H86</f>
        <v>1000</v>
      </c>
      <c r="I61" s="157">
        <f>'农行卡'!I86</f>
        <v>10</v>
      </c>
      <c r="J61" s="20">
        <f t="shared" si="1"/>
        <v>67306.56999999996</v>
      </c>
    </row>
    <row r="62" spans="1:10" ht="14.25">
      <c r="A62" s="148">
        <f t="shared" si="2"/>
        <v>57</v>
      </c>
      <c r="B62" s="148">
        <v>2009.05</v>
      </c>
      <c r="C62" s="70" t="s">
        <v>1</v>
      </c>
      <c r="D62" s="149">
        <f>'邮政卡'!D85</f>
        <v>1100</v>
      </c>
      <c r="E62" s="149">
        <f>'邮政卡'!E85</f>
        <v>0</v>
      </c>
      <c r="F62" s="149">
        <f>'邮政卡'!F85</f>
        <v>0</v>
      </c>
      <c r="G62" s="149">
        <f>'邮政卡'!G85</f>
        <v>2.51</v>
      </c>
      <c r="H62" s="149">
        <f>'邮政卡'!H85</f>
        <v>0</v>
      </c>
      <c r="I62" s="149">
        <f>'邮政卡'!I85</f>
        <v>2</v>
      </c>
      <c r="J62" s="20">
        <f t="shared" si="1"/>
        <v>68407.07999999996</v>
      </c>
    </row>
    <row r="63" spans="1:10" ht="14.25">
      <c r="A63" s="155">
        <f t="shared" si="2"/>
        <v>58</v>
      </c>
      <c r="B63" s="155">
        <v>2009.05</v>
      </c>
      <c r="C63" s="156" t="s">
        <v>2</v>
      </c>
      <c r="D63" s="157">
        <f>'农行卡'!D97</f>
        <v>0</v>
      </c>
      <c r="E63" s="157">
        <f>'农行卡'!E97</f>
        <v>100</v>
      </c>
      <c r="F63" s="157">
        <f>'农行卡'!F97</f>
        <v>0</v>
      </c>
      <c r="G63" s="157">
        <f>'农行卡'!G97</f>
        <v>0</v>
      </c>
      <c r="H63" s="157">
        <f>'农行卡'!H97</f>
        <v>0</v>
      </c>
      <c r="I63" s="157">
        <f>'农行卡'!I97</f>
        <v>100</v>
      </c>
      <c r="J63" s="20">
        <f t="shared" si="1"/>
        <v>68407.07999999996</v>
      </c>
    </row>
    <row r="64" spans="1:10" ht="14.25">
      <c r="A64" s="148">
        <f t="shared" si="2"/>
        <v>59</v>
      </c>
      <c r="B64" s="148">
        <v>2009.06</v>
      </c>
      <c r="C64" s="70" t="s">
        <v>1</v>
      </c>
      <c r="D64" s="149">
        <f>'邮政卡'!D102</f>
        <v>2400</v>
      </c>
      <c r="E64" s="149">
        <f>'邮政卡'!E102</f>
        <v>0</v>
      </c>
      <c r="F64" s="149">
        <f>'邮政卡'!F102</f>
        <v>6.49</v>
      </c>
      <c r="G64" s="149">
        <f>'邮政卡'!G102</f>
        <v>7.8100000000000005</v>
      </c>
      <c r="H64" s="149">
        <f>'邮政卡'!H102</f>
        <v>0</v>
      </c>
      <c r="I64" s="149">
        <f>'邮政卡'!I102</f>
        <v>2802</v>
      </c>
      <c r="J64" s="20">
        <f t="shared" si="1"/>
        <v>68019.37999999996</v>
      </c>
    </row>
    <row r="65" spans="1:10" ht="14.25">
      <c r="A65" s="155">
        <f t="shared" si="2"/>
        <v>60</v>
      </c>
      <c r="B65" s="155">
        <v>2009.06</v>
      </c>
      <c r="C65" s="156" t="s">
        <v>2</v>
      </c>
      <c r="D65" s="157">
        <f>'农行卡'!D109</f>
        <v>800</v>
      </c>
      <c r="E65" s="157">
        <f>'农行卡'!E109</f>
        <v>0</v>
      </c>
      <c r="F65" s="157">
        <f>'农行卡'!F109</f>
        <v>26.34</v>
      </c>
      <c r="G65" s="157">
        <f>'农行卡'!G109</f>
        <v>1.68</v>
      </c>
      <c r="H65" s="157">
        <f>'农行卡'!H109</f>
        <v>19600</v>
      </c>
      <c r="I65" s="157">
        <f>'农行卡'!I109</f>
        <v>0</v>
      </c>
      <c r="J65" s="20">
        <f t="shared" si="1"/>
        <v>49247.39999999995</v>
      </c>
    </row>
    <row r="66" spans="1:10" ht="14.25">
      <c r="A66" s="148">
        <f t="shared" si="2"/>
        <v>61</v>
      </c>
      <c r="B66" s="148">
        <v>2009.07</v>
      </c>
      <c r="C66" s="70" t="s">
        <v>1</v>
      </c>
      <c r="D66" s="149">
        <f>'邮政卡'!D123</f>
        <v>1800</v>
      </c>
      <c r="E66" s="149">
        <f>'邮政卡'!E123</f>
        <v>0</v>
      </c>
      <c r="F66" s="149">
        <f>'邮政卡'!F123</f>
        <v>0</v>
      </c>
      <c r="G66" s="149">
        <f>'邮政卡'!G123</f>
        <v>5.9</v>
      </c>
      <c r="H66" s="149">
        <f>'邮政卡'!H123</f>
        <v>0</v>
      </c>
      <c r="I66" s="149">
        <f>'邮政卡'!I123</f>
        <v>2</v>
      </c>
      <c r="J66" s="20">
        <f t="shared" si="1"/>
        <v>51051.29999999995</v>
      </c>
    </row>
    <row r="67" spans="1:10" ht="14.25">
      <c r="A67" s="155">
        <f t="shared" si="2"/>
        <v>62</v>
      </c>
      <c r="B67" s="155">
        <v>2009.07</v>
      </c>
      <c r="C67" s="156" t="s">
        <v>2</v>
      </c>
      <c r="D67" s="157">
        <f>'农行卡'!D127</f>
        <v>4700</v>
      </c>
      <c r="E67" s="157">
        <f>'农行卡'!E127</f>
        <v>0</v>
      </c>
      <c r="F67" s="157">
        <f>'农行卡'!F127</f>
        <v>0</v>
      </c>
      <c r="G67" s="157">
        <f>'农行卡'!G127</f>
        <v>2.02</v>
      </c>
      <c r="H67" s="157">
        <f>'农行卡'!H127</f>
        <v>0</v>
      </c>
      <c r="I67" s="157">
        <f>'农行卡'!I127</f>
        <v>0</v>
      </c>
      <c r="J67" s="20">
        <f t="shared" si="1"/>
        <v>55753.31999999995</v>
      </c>
    </row>
    <row r="68" spans="1:10" ht="14.25">
      <c r="A68" s="148">
        <f t="shared" si="2"/>
        <v>63</v>
      </c>
      <c r="B68" s="148">
        <v>2009.08</v>
      </c>
      <c r="C68" s="70" t="s">
        <v>1</v>
      </c>
      <c r="D68" s="149">
        <f>'邮政卡'!D165</f>
        <v>17700</v>
      </c>
      <c r="E68" s="149">
        <f>'邮政卡'!E165</f>
        <v>0</v>
      </c>
      <c r="F68" s="149">
        <f>'邮政卡'!F165</f>
        <v>0</v>
      </c>
      <c r="G68" s="149">
        <f>'邮政卡'!G165</f>
        <v>42.91</v>
      </c>
      <c r="H68" s="149">
        <f>'邮政卡'!H165</f>
        <v>-1800</v>
      </c>
      <c r="I68" s="149">
        <f>'邮政卡'!I165</f>
        <v>7</v>
      </c>
      <c r="J68" s="20">
        <f t="shared" si="1"/>
        <v>75289.22999999995</v>
      </c>
    </row>
    <row r="69" spans="1:10" ht="14.25">
      <c r="A69" s="155">
        <f t="shared" si="2"/>
        <v>64</v>
      </c>
      <c r="B69" s="155">
        <v>2009.08</v>
      </c>
      <c r="C69" s="156" t="s">
        <v>2</v>
      </c>
      <c r="D69" s="157">
        <f>'农行卡'!D184</f>
        <v>22700</v>
      </c>
      <c r="E69" s="157">
        <f>'农行卡'!E184</f>
        <v>1600</v>
      </c>
      <c r="F69" s="157">
        <f>'农行卡'!F184</f>
        <v>0</v>
      </c>
      <c r="G69" s="157">
        <f>'农行卡'!G184</f>
        <v>58.28</v>
      </c>
      <c r="H69" s="157">
        <f>'农行卡'!H184</f>
        <v>1750</v>
      </c>
      <c r="I69" s="157">
        <f>'农行卡'!I184</f>
        <v>0</v>
      </c>
      <c r="J69" s="20">
        <f t="shared" si="1"/>
        <v>97897.50999999995</v>
      </c>
    </row>
    <row r="70" spans="1:10" ht="14.25">
      <c r="A70" s="148">
        <f t="shared" si="2"/>
        <v>65</v>
      </c>
      <c r="B70" s="148">
        <v>2009.09</v>
      </c>
      <c r="C70" s="70" t="s">
        <v>1</v>
      </c>
      <c r="D70" s="149"/>
      <c r="E70" s="114"/>
      <c r="F70" s="114"/>
      <c r="G70" s="149"/>
      <c r="H70" s="114"/>
      <c r="I70" s="149"/>
      <c r="J70" s="20">
        <f t="shared" si="1"/>
        <v>97897.50999999995</v>
      </c>
    </row>
    <row r="71" spans="1:10" ht="14.25">
      <c r="A71" s="148">
        <f t="shared" si="2"/>
        <v>66</v>
      </c>
      <c r="B71" s="148">
        <v>2009.09</v>
      </c>
      <c r="C71" s="70" t="s">
        <v>2</v>
      </c>
      <c r="D71" s="149"/>
      <c r="E71" s="114"/>
      <c r="F71" s="114"/>
      <c r="G71" s="149"/>
      <c r="H71" s="114"/>
      <c r="I71" s="149"/>
      <c r="J71" s="20">
        <f t="shared" si="1"/>
        <v>97897.50999999995</v>
      </c>
    </row>
    <row r="72" spans="1:10" ht="14.25">
      <c r="A72" s="148">
        <f t="shared" si="2"/>
        <v>67</v>
      </c>
      <c r="B72" s="150">
        <v>2009.1</v>
      </c>
      <c r="C72" s="70" t="s">
        <v>1</v>
      </c>
      <c r="D72" s="149"/>
      <c r="E72" s="114"/>
      <c r="F72" s="114"/>
      <c r="G72" s="149"/>
      <c r="H72" s="114"/>
      <c r="I72" s="149"/>
      <c r="J72" s="20">
        <f t="shared" si="1"/>
        <v>97897.50999999995</v>
      </c>
    </row>
    <row r="73" spans="1:10" ht="14.25">
      <c r="A73" s="148">
        <f t="shared" si="2"/>
        <v>68</v>
      </c>
      <c r="B73" s="150">
        <v>2009.1</v>
      </c>
      <c r="C73" s="70" t="s">
        <v>2</v>
      </c>
      <c r="D73" s="149"/>
      <c r="E73" s="114"/>
      <c r="F73" s="114"/>
      <c r="G73" s="149"/>
      <c r="H73" s="114"/>
      <c r="I73" s="149"/>
      <c r="J73" s="20">
        <f t="shared" si="1"/>
        <v>97897.50999999995</v>
      </c>
    </row>
    <row r="74" spans="1:10" ht="14.25">
      <c r="A74" s="148">
        <f t="shared" si="2"/>
        <v>69</v>
      </c>
      <c r="B74" s="148">
        <v>2009.11</v>
      </c>
      <c r="C74" s="70" t="s">
        <v>1</v>
      </c>
      <c r="D74" s="149"/>
      <c r="E74" s="114"/>
      <c r="F74" s="114"/>
      <c r="G74" s="149"/>
      <c r="H74" s="114"/>
      <c r="I74" s="149"/>
      <c r="J74" s="20">
        <f t="shared" si="1"/>
        <v>97897.50999999995</v>
      </c>
    </row>
    <row r="75" spans="1:10" ht="14.25">
      <c r="A75" s="148">
        <f t="shared" si="2"/>
        <v>70</v>
      </c>
      <c r="B75" s="148">
        <v>2009.11</v>
      </c>
      <c r="C75" s="70" t="s">
        <v>2</v>
      </c>
      <c r="D75" s="149"/>
      <c r="E75" s="114"/>
      <c r="F75" s="114"/>
      <c r="G75" s="149"/>
      <c r="H75" s="114"/>
      <c r="I75" s="149"/>
      <c r="J75" s="20">
        <f t="shared" si="1"/>
        <v>97897.50999999995</v>
      </c>
    </row>
    <row r="76" spans="1:10" ht="14.25">
      <c r="A76" s="148">
        <f t="shared" si="2"/>
        <v>71</v>
      </c>
      <c r="B76" s="148">
        <v>2009.12</v>
      </c>
      <c r="C76" s="70" t="s">
        <v>1</v>
      </c>
      <c r="D76" s="149"/>
      <c r="E76" s="114"/>
      <c r="F76" s="114"/>
      <c r="G76" s="149"/>
      <c r="H76" s="114"/>
      <c r="I76" s="149"/>
      <c r="J76" s="20">
        <f t="shared" si="1"/>
        <v>97897.50999999995</v>
      </c>
    </row>
    <row r="77" spans="1:10" ht="15" thickBot="1">
      <c r="A77" s="148">
        <f t="shared" si="2"/>
        <v>72</v>
      </c>
      <c r="B77" s="148">
        <v>2009.12</v>
      </c>
      <c r="C77" s="154" t="s">
        <v>2</v>
      </c>
      <c r="D77" s="149"/>
      <c r="E77" s="114"/>
      <c r="F77" s="114"/>
      <c r="G77" s="149"/>
      <c r="H77" s="114"/>
      <c r="I77" s="149"/>
      <c r="J77" s="20">
        <f t="shared" si="1"/>
        <v>97897.50999999995</v>
      </c>
    </row>
    <row r="78" spans="1:10" ht="14.25">
      <c r="A78" s="115"/>
      <c r="B78" s="26"/>
      <c r="C78" s="28" t="s">
        <v>24</v>
      </c>
      <c r="D78" s="48">
        <f>SUM(D6:D77)</f>
        <v>472974</v>
      </c>
      <c r="E78" s="48">
        <f>SUM(E6:E77)</f>
        <v>114648.57</v>
      </c>
      <c r="F78" s="48">
        <f>SUM(F6:F77)</f>
        <v>1111.07</v>
      </c>
      <c r="G78" s="48">
        <f>SUM(G6:G77)</f>
        <v>1150.5300000000002</v>
      </c>
      <c r="H78" s="48">
        <f>SUM(H6:H77)</f>
        <v>433138</v>
      </c>
      <c r="I78" s="48">
        <f>SUM(I6:I77)</f>
        <v>58848.659999999996</v>
      </c>
      <c r="J78" s="48">
        <f>+D78+E78+F78+G78-H78-I78</f>
        <v>97897.51000000004</v>
      </c>
    </row>
    <row r="79" spans="1:10" ht="15" thickBot="1">
      <c r="A79" s="22"/>
      <c r="B79" s="67"/>
      <c r="C79" s="81" t="s">
        <v>34</v>
      </c>
      <c r="D79" s="69">
        <f aca="true" t="shared" si="3" ref="D79:J79">D78</f>
        <v>472974</v>
      </c>
      <c r="E79" s="69">
        <f t="shared" si="3"/>
        <v>114648.57</v>
      </c>
      <c r="F79" s="69">
        <f t="shared" si="3"/>
        <v>1111.07</v>
      </c>
      <c r="G79" s="68">
        <f t="shared" si="3"/>
        <v>1150.5300000000002</v>
      </c>
      <c r="H79" s="69">
        <f t="shared" si="3"/>
        <v>433138</v>
      </c>
      <c r="I79" s="83">
        <f t="shared" si="3"/>
        <v>58848.659999999996</v>
      </c>
      <c r="J79" s="69">
        <f t="shared" si="3"/>
        <v>97897.51000000004</v>
      </c>
    </row>
  </sheetData>
  <mergeCells count="9">
    <mergeCell ref="A1:J1"/>
    <mergeCell ref="A2:J2"/>
    <mergeCell ref="A3:J3"/>
    <mergeCell ref="A4:A5"/>
    <mergeCell ref="B4:B5"/>
    <mergeCell ref="C4:C5"/>
    <mergeCell ref="D4:G4"/>
    <mergeCell ref="H4:I4"/>
    <mergeCell ref="J4:J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2009-09-15T06:40:48Z</cp:lastPrinted>
  <dcterms:created xsi:type="dcterms:W3CDTF">2009-05-29T05:49:24Z</dcterms:created>
  <dcterms:modified xsi:type="dcterms:W3CDTF">2009-09-15T08:38:37Z</dcterms:modified>
  <cp:category/>
  <cp:version/>
  <cp:contentType/>
  <cp:contentStatus/>
</cp:coreProperties>
</file>