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2"/>
  </bookViews>
  <sheets>
    <sheet name="邮电卡" sheetId="1" r:id="rId1"/>
    <sheet name="农行卡" sheetId="2" r:id="rId2"/>
    <sheet name="两卡汇总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106" authorId="0">
      <text>
        <r>
          <rPr>
            <b/>
            <sz val="9"/>
            <rFont val="宋体"/>
            <family val="0"/>
          </rPr>
          <t>田坝中学,茨朗,沙炭沟,中心校,兴旺小学,毕节二中,乐园小学,乐园中学,高潮小学,民族中学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雨林木风</author>
  </authors>
  <commentList>
    <comment ref="C234" authorId="0">
      <text>
        <r>
          <rPr>
            <b/>
            <sz val="9"/>
            <rFont val="宋体"/>
            <family val="0"/>
          </rPr>
          <t>乐园小学:245号杨建飞,248号吴松,249号吴菊艳,253号吴雍,254号苏永会,257号龙尚水,401号顾亚婷,418号蒋海艳;乐园中学:259号郭佳敏,261号顾云飞</t>
        </r>
      </text>
    </comment>
    <comment ref="C256" authorId="0">
      <text>
        <r>
          <rPr>
            <b/>
            <sz val="9"/>
            <rFont val="宋体"/>
            <family val="0"/>
          </rPr>
          <t>乐园小学:245号杨建飞,248号吴松,249号吴菊艳,253号吴雍,254号苏永会,257号龙尚水,401号顾亚婷,418号蒋海艳;乐园中学:259号郭佳敏,261号顾云飞</t>
        </r>
      </text>
    </comment>
  </commentList>
</comments>
</file>

<file path=xl/sharedStrings.xml><?xml version="1.0" encoding="utf-8"?>
<sst xmlns="http://schemas.openxmlformats.org/spreadsheetml/2006/main" count="1153" uniqueCount="598">
  <si>
    <t>手牵手收支明细(2008年度01月份)                                                     第1张,共1张</t>
  </si>
  <si>
    <t>承上年余额</t>
  </si>
  <si>
    <t>本页止累计(2008年01月份)</t>
  </si>
  <si>
    <t>2008.01.05</t>
  </si>
  <si>
    <t>2008.01.17</t>
  </si>
  <si>
    <t>2008.01.18</t>
  </si>
  <si>
    <t>2008.01.23</t>
  </si>
  <si>
    <r>
      <t>日期</t>
    </r>
    <r>
      <rPr>
        <sz val="12"/>
        <rFont val="宋体"/>
        <family val="0"/>
      </rPr>
      <t xml:space="preserve"> </t>
    </r>
  </si>
  <si>
    <t>明细</t>
  </si>
  <si>
    <t>收入明细</t>
  </si>
  <si>
    <t>支出明细</t>
  </si>
  <si>
    <t>余额</t>
  </si>
  <si>
    <t>助学收入</t>
  </si>
  <si>
    <t>捐款</t>
  </si>
  <si>
    <t>利息</t>
  </si>
  <si>
    <t>尾款</t>
  </si>
  <si>
    <t>助学支出</t>
  </si>
  <si>
    <t>其他支出</t>
  </si>
  <si>
    <t>本页合计</t>
  </si>
  <si>
    <t>2007年、2008年01月份止总累计</t>
  </si>
  <si>
    <t>农业银行公开帐号6228480310068981110  沈东焕</t>
  </si>
  <si>
    <t>台历款(莫口鄞州古林支行)</t>
  </si>
  <si>
    <t>219#助学款收入</t>
  </si>
  <si>
    <t xml:space="preserve">日期 </t>
  </si>
  <si>
    <t>2008.01.01</t>
  </si>
  <si>
    <t>2008.01.04</t>
  </si>
  <si>
    <t>2008.01.08</t>
  </si>
  <si>
    <t>2008.01.09</t>
  </si>
  <si>
    <t>2008.01.11</t>
  </si>
  <si>
    <t>2008.01.20</t>
  </si>
  <si>
    <t>台历款(成都千黛)</t>
  </si>
  <si>
    <t>台历款(正午)</t>
  </si>
  <si>
    <t>台历款(鄞县五乡)</t>
  </si>
  <si>
    <t>台历款(宁海支行)</t>
  </si>
  <si>
    <t>蓉儿捐款</t>
  </si>
  <si>
    <t>292,293资助人给孩子过年的捐款</t>
  </si>
  <si>
    <t>汇给云老师买礼物转292,293资助人</t>
  </si>
  <si>
    <t>台历款(心情\莫口\呵呵\白色杯子小核桃义卖)</t>
  </si>
  <si>
    <t>台历款(静以修身5本台历)</t>
  </si>
  <si>
    <t>390#助学款收入</t>
  </si>
  <si>
    <t>邮政卡</t>
  </si>
  <si>
    <t>农行卡</t>
  </si>
  <si>
    <t>邮政局公开帐号603326002200070559 沈东焕</t>
  </si>
  <si>
    <t>手牵手收支明细(2008年度02月份)                                                     第1张,共1张</t>
  </si>
  <si>
    <t>本页止累计(2008年02月份)</t>
  </si>
  <si>
    <t>068#助学款收入</t>
  </si>
  <si>
    <t>2008.02.01</t>
  </si>
  <si>
    <t>2008.02.03</t>
  </si>
  <si>
    <t>2008.02.15</t>
  </si>
  <si>
    <t>2008.02.16</t>
  </si>
  <si>
    <t>157#助学款收入</t>
  </si>
  <si>
    <t>165#助学款收入</t>
  </si>
  <si>
    <t>俞老师捐款</t>
  </si>
  <si>
    <t>386#助学款收入</t>
  </si>
  <si>
    <t>171#助学款收入</t>
  </si>
  <si>
    <t>103#,200#,201#,205#助学款收入（4个）</t>
  </si>
  <si>
    <t>2007年、2008年02月份止总累计</t>
  </si>
  <si>
    <t>2008.02.24</t>
  </si>
  <si>
    <t>2008.03.21</t>
  </si>
  <si>
    <t>手牵手收支明细(2008年度03月份)                                                     第1张,共1张</t>
  </si>
  <si>
    <t>本页止累计(2008年03月份)</t>
  </si>
  <si>
    <t>帐户变动短信业务费</t>
  </si>
  <si>
    <t>利息收入</t>
  </si>
  <si>
    <t>此笔助学款未确认</t>
  </si>
  <si>
    <t>2008.05.14</t>
  </si>
  <si>
    <t>2008.05.17</t>
  </si>
  <si>
    <t>2008.04.09</t>
  </si>
  <si>
    <t>汇费扣除</t>
  </si>
  <si>
    <t>卡年费扣除</t>
  </si>
  <si>
    <t>2008.04.11</t>
  </si>
  <si>
    <t>2008.05.15</t>
  </si>
  <si>
    <t>2008.05.16</t>
  </si>
  <si>
    <t>LINK捐款</t>
  </si>
  <si>
    <t>古城守望者捐款</t>
  </si>
  <si>
    <t>2008.05.19</t>
  </si>
  <si>
    <t>2008.05.20</t>
  </si>
  <si>
    <t>力浙捐款</t>
  </si>
  <si>
    <t>舒怡宁宝宝捐款</t>
  </si>
  <si>
    <t>手牵手收支明细(2008年度05月份)                                                     第1张,共2张</t>
  </si>
  <si>
    <t>2008.05.21</t>
  </si>
  <si>
    <t>2008.05.22</t>
  </si>
  <si>
    <t>2008.05.23</t>
  </si>
  <si>
    <t>2008.05.26</t>
  </si>
  <si>
    <t>2008.05.27</t>
  </si>
  <si>
    <t>2008.05.31</t>
  </si>
  <si>
    <t>2007年、2008年04月份止总累计</t>
  </si>
  <si>
    <t>胡桃架子捐款</t>
  </si>
  <si>
    <t>王征南捐款</t>
  </si>
  <si>
    <t>黄卫捐款</t>
  </si>
  <si>
    <t>巧手捐款</t>
  </si>
  <si>
    <t>影子捐款</t>
  </si>
  <si>
    <t>海喃泥捐款</t>
  </si>
  <si>
    <t>加菲猫给资助的学生六一礼物已转交前方李云飞老师</t>
  </si>
  <si>
    <t>丛林者及同事捐款</t>
  </si>
  <si>
    <t>平静人享受捐款</t>
  </si>
  <si>
    <t>承上月余额</t>
  </si>
  <si>
    <t>2007年、2008年03月份止总累计</t>
  </si>
  <si>
    <t>手牵手收支明细(2008年度04月份)                                                     第1张,共1张</t>
  </si>
  <si>
    <t>贵州毕节碧云天发放(水牛屯小学,梨树中学,毕节六中)</t>
  </si>
  <si>
    <t>2008.04.23</t>
  </si>
  <si>
    <t>本页止累计(2008年04月份)</t>
  </si>
  <si>
    <t>一个人的江湖捐款</t>
  </si>
  <si>
    <t>小囡小囡捐款</t>
  </si>
  <si>
    <t>赵强捐款</t>
  </si>
  <si>
    <t>Σ在路上和手牵手联合在宁波影都现场活动募捐款</t>
  </si>
  <si>
    <t>匿名捐款</t>
  </si>
  <si>
    <t>5.12地震第一次物资款</t>
  </si>
  <si>
    <t>尽一份力捐款</t>
  </si>
  <si>
    <t>Yaa捐款</t>
  </si>
  <si>
    <t>不能忘情捐款</t>
  </si>
  <si>
    <t>5.12地震第二次物资款</t>
  </si>
  <si>
    <t>Σ在路上捐款</t>
  </si>
  <si>
    <t>13777272258捐款</t>
  </si>
  <si>
    <t>5.12地震第三次物资款</t>
  </si>
  <si>
    <t>手牵手收支明细(2008年度05月份)                                                     第2张,共2张</t>
  </si>
  <si>
    <t xml:space="preserve">手牵手收支总表      </t>
  </si>
  <si>
    <t>农业银行公开帐号6228480310068981110  沈东焕</t>
  </si>
  <si>
    <t>邮政卡</t>
  </si>
  <si>
    <t>农行卡</t>
  </si>
  <si>
    <t>本页合计</t>
  </si>
  <si>
    <t>本页止累计</t>
  </si>
  <si>
    <t>手牵手收支明细(2008年度06月份)                                                     第1张,共1张</t>
  </si>
  <si>
    <t>08.06.18</t>
  </si>
  <si>
    <t>08.06.21</t>
  </si>
  <si>
    <t>08.07.02</t>
  </si>
  <si>
    <t>08.07.21</t>
  </si>
  <si>
    <t>08.07.26</t>
  </si>
  <si>
    <t>08.07.27</t>
  </si>
  <si>
    <t>08.07.28</t>
  </si>
  <si>
    <t>08.07.31</t>
  </si>
  <si>
    <t>本页止累计(2008年07月份)</t>
  </si>
  <si>
    <t>2007年、2008年05月份〔第1页〕止总累计</t>
  </si>
  <si>
    <t>本页止累计(2008年06月份)</t>
  </si>
  <si>
    <t>2007年、2008年06月份止总累计</t>
  </si>
  <si>
    <t>爱的资助“甬渝手牵手，我们在一起”活动礼品</t>
  </si>
  <si>
    <t>手牵手收支明细(2008年度07月份)                                                     第1张,共1张</t>
  </si>
  <si>
    <t>2007年、2008年07月份止总累计</t>
  </si>
  <si>
    <t>尽一份力为“甬渝手牵手，我们在一起”活动提供的车费</t>
  </si>
  <si>
    <t>打入重庆李云飞老师帐户</t>
  </si>
  <si>
    <t>08.07.09</t>
  </si>
  <si>
    <t>银行清算中心转入</t>
  </si>
  <si>
    <t>08.07.10</t>
  </si>
  <si>
    <t>08.07.17</t>
  </si>
  <si>
    <t>330#助学款收入</t>
  </si>
  <si>
    <t>283#,284#(各400元),321#(600元)助学款收入</t>
  </si>
  <si>
    <t>凝聚的石头捐款</t>
  </si>
  <si>
    <t>08.07.20</t>
  </si>
  <si>
    <t>328#助学款收入</t>
  </si>
  <si>
    <t>08.07.22</t>
  </si>
  <si>
    <t>手牵手收支明细(2008年度08月份)                                                     第1张,共1张</t>
  </si>
  <si>
    <t>08.08.04</t>
  </si>
  <si>
    <t>08.08.05</t>
  </si>
  <si>
    <t>08.08.06</t>
  </si>
  <si>
    <t>08.08.07</t>
  </si>
  <si>
    <t>08.08.08</t>
  </si>
  <si>
    <t>08.08.09</t>
  </si>
  <si>
    <t>08.08.16</t>
  </si>
  <si>
    <t>08.08.19</t>
  </si>
  <si>
    <t>08.08.25</t>
  </si>
  <si>
    <t>08.08.26</t>
  </si>
  <si>
    <t>08.08.27</t>
  </si>
  <si>
    <t>08.08.28</t>
  </si>
  <si>
    <t>08.09.01</t>
  </si>
  <si>
    <t>08.09.02</t>
  </si>
  <si>
    <t>08.09.03</t>
  </si>
  <si>
    <t>08.09.04</t>
  </si>
  <si>
    <t>08.09.05</t>
  </si>
  <si>
    <t>08.09.06</t>
  </si>
  <si>
    <t>08.09.21</t>
  </si>
  <si>
    <t>08.09.22</t>
  </si>
  <si>
    <t>08.09.27</t>
  </si>
  <si>
    <t>08.09.28</t>
  </si>
  <si>
    <t>本页止累计(2008年05月份)</t>
  </si>
  <si>
    <t>08.08.18</t>
  </si>
  <si>
    <t>本页止累计(2008年08月份)</t>
  </si>
  <si>
    <t>08.08.24</t>
  </si>
  <si>
    <t>08.09.08</t>
  </si>
  <si>
    <t>08.09.10</t>
  </si>
  <si>
    <t>本页止累计(2008年09月份)</t>
  </si>
  <si>
    <t>08.08.13</t>
  </si>
  <si>
    <t>08.08.29</t>
  </si>
  <si>
    <t>292，293的张森和罗向东助学款收入</t>
  </si>
  <si>
    <t>471,472四川灾区二名高中生助学款收入</t>
  </si>
  <si>
    <t>480一半的助学款收入</t>
  </si>
  <si>
    <t>505#助学款收入</t>
  </si>
  <si>
    <t>430#助学款收入</t>
  </si>
  <si>
    <t>489#助学款收入</t>
  </si>
  <si>
    <t>120#助学款收入</t>
  </si>
  <si>
    <t>504#助学款收入</t>
  </si>
  <si>
    <t>429#助学款收入</t>
  </si>
  <si>
    <t>2007年、2008年05月份止总累计</t>
  </si>
  <si>
    <t>08.06.27</t>
  </si>
  <si>
    <t>网银间转帐及支付宝测试0.53元</t>
  </si>
  <si>
    <t>08.08.06</t>
  </si>
  <si>
    <t>370#助学款收入</t>
  </si>
  <si>
    <t>08.08.10</t>
  </si>
  <si>
    <t>496#助学款收入</t>
  </si>
  <si>
    <t>08.08.12</t>
  </si>
  <si>
    <t>355#,356#助学款收入</t>
  </si>
  <si>
    <t>08.08.16</t>
  </si>
  <si>
    <t>396舒桐资助通过支付宝收入</t>
  </si>
  <si>
    <t>491#助学款收入,支付宝收入</t>
  </si>
  <si>
    <t>淘宝网上义卖款</t>
  </si>
  <si>
    <t>137#助学款收入,支付宝收入</t>
  </si>
  <si>
    <t>487#助学款收入,支付宝收入</t>
  </si>
  <si>
    <t>484#,486#助学款收入</t>
  </si>
  <si>
    <t>408号300元，433号400元助学款收入</t>
  </si>
  <si>
    <t>189#助学款收入,支付宝收入</t>
  </si>
  <si>
    <t>108#助学款收入,支付宝收入</t>
  </si>
  <si>
    <t>063#助学款收入,支付宝收入</t>
  </si>
  <si>
    <t>434#助学款收入</t>
  </si>
  <si>
    <t>480#助学款收入</t>
  </si>
  <si>
    <t>08.09.03</t>
  </si>
  <si>
    <t>031#助学款收入</t>
  </si>
  <si>
    <t>乐园小学助学款收入,支付宝收入</t>
  </si>
  <si>
    <t>481#助学款收入,支付宝收入</t>
  </si>
  <si>
    <t>510#助学款收入,支付宝收入</t>
  </si>
  <si>
    <t>302#助学款收入</t>
  </si>
  <si>
    <t>415#助学款收入,支付宝收入</t>
  </si>
  <si>
    <t>手牵手收支明细(2008年度09月份)                                                     第1张,共1张</t>
  </si>
  <si>
    <t>08.10.07</t>
  </si>
  <si>
    <t>08.10.14</t>
  </si>
  <si>
    <t>366#助学款收入</t>
  </si>
  <si>
    <t>手牵手收支明细(2008年度10月份)                                                     第1张,共1张</t>
  </si>
  <si>
    <t>08.10.29</t>
  </si>
  <si>
    <t>本页止累计(2008年10月份)</t>
  </si>
  <si>
    <t>08.11.05</t>
  </si>
  <si>
    <t>手牵手收支明细(2008年度01月份)                                                     第1张,共1张</t>
  </si>
  <si>
    <r>
      <t>日期</t>
    </r>
    <r>
      <rPr>
        <sz val="12"/>
        <rFont val="宋体"/>
        <family val="0"/>
      </rPr>
      <t xml:space="preserve"> </t>
    </r>
  </si>
  <si>
    <t>明细</t>
  </si>
  <si>
    <t>收入明细</t>
  </si>
  <si>
    <t>支出明细</t>
  </si>
  <si>
    <t>余额</t>
  </si>
  <si>
    <t>助学收入</t>
  </si>
  <si>
    <t>捐款</t>
  </si>
  <si>
    <t>利息</t>
  </si>
  <si>
    <t>尾款</t>
  </si>
  <si>
    <t>助学支出</t>
  </si>
  <si>
    <t>其他支出</t>
  </si>
  <si>
    <t>承上年余额</t>
  </si>
  <si>
    <t>2008.01.05</t>
  </si>
  <si>
    <t>033#、054#助学款收入（2个）</t>
  </si>
  <si>
    <t>帐户变动短信业务费</t>
  </si>
  <si>
    <t>2008.01.06</t>
  </si>
  <si>
    <t>155#助学款收入</t>
  </si>
  <si>
    <t>2008.01.10</t>
  </si>
  <si>
    <t>227#助学款收入</t>
  </si>
  <si>
    <t>220#助学款收入</t>
  </si>
  <si>
    <t>2008.01.14</t>
  </si>
  <si>
    <t>393#助学款收入</t>
  </si>
  <si>
    <t>198#助学款收入</t>
  </si>
  <si>
    <t>2008.01.15</t>
  </si>
  <si>
    <t>387#、389#助学款收入</t>
  </si>
  <si>
    <t>2008.01.16</t>
  </si>
  <si>
    <t>222#助学款收入</t>
  </si>
  <si>
    <t>2008.01.17</t>
  </si>
  <si>
    <t>228#助学款收入</t>
  </si>
  <si>
    <t>391#助学款收入</t>
  </si>
  <si>
    <t>2008.01.18</t>
  </si>
  <si>
    <t>392#助学款收入</t>
  </si>
  <si>
    <t>2008.01.21</t>
  </si>
  <si>
    <t>216#助学款收入</t>
  </si>
  <si>
    <t>2008.01.23</t>
  </si>
  <si>
    <t>223#助学款收入</t>
  </si>
  <si>
    <t>2008.01.24</t>
  </si>
  <si>
    <t>199#助学款收入</t>
  </si>
  <si>
    <t>2008.01.28</t>
  </si>
  <si>
    <t>266#助学款收入</t>
  </si>
  <si>
    <t>本页合计</t>
  </si>
  <si>
    <t>本页止累计(2008年01月份)</t>
  </si>
  <si>
    <t>2005、2006年、2007年、2008年01月份止总累计</t>
  </si>
  <si>
    <t>手牵手收支明细(2008年度02月份)                                                     第1张,共1张</t>
  </si>
  <si>
    <t>承上月余额</t>
  </si>
  <si>
    <t>2008.02.05</t>
  </si>
  <si>
    <t>2008.02.14</t>
  </si>
  <si>
    <t>229#助学款收入</t>
  </si>
  <si>
    <t>2008.02.16</t>
  </si>
  <si>
    <t>037#助学款收入</t>
  </si>
  <si>
    <t>317#助学款收入</t>
  </si>
  <si>
    <t>317#汇费扣除</t>
  </si>
  <si>
    <t>2008.02.19</t>
  </si>
  <si>
    <t>091#助学款收入</t>
  </si>
  <si>
    <t>2008.02.20</t>
  </si>
  <si>
    <t>215#助学款收入</t>
  </si>
  <si>
    <t>152#助学款收入</t>
  </si>
  <si>
    <t>2008.02.21</t>
  </si>
  <si>
    <t>076#助学款收入</t>
  </si>
  <si>
    <t>2008.02.23</t>
  </si>
  <si>
    <t>发放奉化武岭中学助学款</t>
  </si>
  <si>
    <t>2008.02.25</t>
  </si>
  <si>
    <t>发放云南拉伯助学款</t>
  </si>
  <si>
    <t>四川巴中楼子小学何战助学款</t>
  </si>
  <si>
    <t>2008.02.26</t>
  </si>
  <si>
    <t>311#助学款收入</t>
  </si>
  <si>
    <t>270#助学款收入</t>
  </si>
  <si>
    <t>2008.02.27</t>
  </si>
  <si>
    <t>发放贵州毕节实验中学</t>
  </si>
  <si>
    <t>发放奉化萧镇小学及初中</t>
  </si>
  <si>
    <t>2008.02.29</t>
  </si>
  <si>
    <t>068#助学款收入</t>
  </si>
  <si>
    <t>本页止累计(2008年02月份)</t>
  </si>
  <si>
    <t>2005、2006年、2007年、2008年02月份止总累计</t>
  </si>
  <si>
    <t>手牵手收支明细(2008年度03月份)                                                     第1张,共1张</t>
  </si>
  <si>
    <t>2008.03.01</t>
  </si>
  <si>
    <t>029#、030#、042#、061#、079#助学款收入</t>
  </si>
  <si>
    <t>2008.03.03</t>
  </si>
  <si>
    <t>助学款收入（未确定资助人）</t>
  </si>
  <si>
    <t>2008.03.04</t>
  </si>
  <si>
    <t>发放四川巴中平溪初中助学款</t>
  </si>
  <si>
    <t>2008.03.05</t>
  </si>
  <si>
    <t>2008.03.11</t>
  </si>
  <si>
    <t>四川泸州叙永助学款</t>
  </si>
  <si>
    <t>四川通江实验中学助学款</t>
  </si>
  <si>
    <t>2008.03.12</t>
  </si>
  <si>
    <t>象山中学陈素素助学款</t>
  </si>
  <si>
    <t>2008.03.13</t>
  </si>
  <si>
    <t>重庆万州茨竹小学助学款</t>
  </si>
  <si>
    <t>2008.03.14</t>
  </si>
  <si>
    <t>利息收入</t>
  </si>
  <si>
    <t>2008.03.21</t>
  </si>
  <si>
    <t>重庆万州新田中学助学款</t>
  </si>
  <si>
    <t>2008.03.22</t>
  </si>
  <si>
    <t>900元汇费扣除</t>
  </si>
  <si>
    <t>2008.03.24</t>
  </si>
  <si>
    <t>027#和075#助学款收入</t>
  </si>
  <si>
    <t>2008.03.31</t>
  </si>
  <si>
    <t>空山乡中心小学,花塘小学,松油坝小学及空山附中助学款</t>
  </si>
  <si>
    <t>本页止累计(2008年03月份)</t>
  </si>
  <si>
    <t>2005、2006年、2007年、2008年03月份止总累计</t>
  </si>
  <si>
    <t>手牵手收支明细(2008年度04月份)                                                     第1张,共1张</t>
  </si>
  <si>
    <t>2008.04.07</t>
  </si>
  <si>
    <t>2008.04.11</t>
  </si>
  <si>
    <t>贵州顾鑫负责点&lt;10个点&gt;助学款发放</t>
  </si>
  <si>
    <t>2008.04.28</t>
  </si>
  <si>
    <t>387#助学款收入</t>
  </si>
  <si>
    <t>本页止累计(2008年04月份)</t>
  </si>
  <si>
    <t>2005、2006年、2007年、2008年04月份止总累计</t>
  </si>
  <si>
    <t>手牵手收支明细(2008年度05月份)                                                     第1张,共1张</t>
  </si>
  <si>
    <t>2008.05.05</t>
  </si>
  <si>
    <t>2008.05.14</t>
  </si>
  <si>
    <t>如森抗震救灾活动捐款</t>
  </si>
  <si>
    <t>2008.05.16</t>
  </si>
  <si>
    <t>304#助学款收入</t>
  </si>
  <si>
    <t>2008.05.28</t>
  </si>
  <si>
    <r>
      <t>加菲猫给资助的学生六一礼物已转交前方李云飞老师</t>
    </r>
    <r>
      <rPr>
        <sz val="10"/>
        <color indexed="10"/>
        <rFont val="宋体"/>
        <family val="0"/>
      </rPr>
      <t>(汇入农行卡）</t>
    </r>
  </si>
  <si>
    <t>汇费扣除</t>
  </si>
  <si>
    <t>本页止累计(2008年05月份)</t>
  </si>
  <si>
    <t>2005、2006年、2007年、2008年05月份止总累计</t>
  </si>
  <si>
    <t>手牵手收支明细(2008年度06月份)                                                     第1张,共1张</t>
  </si>
  <si>
    <t>08.06.05</t>
  </si>
  <si>
    <t>08.06.18</t>
  </si>
  <si>
    <t>465#助学款收入</t>
  </si>
  <si>
    <t>08.06.19</t>
  </si>
  <si>
    <t>307#助学款收入</t>
  </si>
  <si>
    <t>319#助学款收入</t>
  </si>
  <si>
    <t>08.06.21</t>
  </si>
  <si>
    <t>本页止累计(2008年06月份)</t>
  </si>
  <si>
    <t>2005、2006年、2007年、2008年06月份止总累计</t>
  </si>
  <si>
    <t>手牵手收支明细(2008年度07月份)                                                     第1张,共1张</t>
  </si>
  <si>
    <t>08.07.02</t>
  </si>
  <si>
    <t>281#助学款收入</t>
  </si>
  <si>
    <t>08.07.04</t>
  </si>
  <si>
    <t>08.07.07</t>
  </si>
  <si>
    <t>08.07.14</t>
  </si>
  <si>
    <t>melin_li资助470何春花一学期助学款</t>
  </si>
  <si>
    <t>08.07.19</t>
  </si>
  <si>
    <t>高尔资助470何春花一年助学款</t>
  </si>
  <si>
    <t>08.07.21</t>
  </si>
  <si>
    <t>098陶玉琴助学款退回，此生流失</t>
  </si>
  <si>
    <t>468#助学款收入</t>
  </si>
  <si>
    <t>08.07.23</t>
  </si>
  <si>
    <t>146#助学款收入</t>
  </si>
  <si>
    <t>055#助学款收入</t>
  </si>
  <si>
    <t>08.07.25</t>
  </si>
  <si>
    <t>345#助学款收入</t>
  </si>
  <si>
    <t>272#、273#助学款收入(两个)</t>
  </si>
  <si>
    <t>118#助学款收入</t>
  </si>
  <si>
    <t>289#助学款收入</t>
  </si>
  <si>
    <t>343#助学款收入</t>
  </si>
  <si>
    <t>338#助学款收入</t>
  </si>
  <si>
    <t>435#助学款收入</t>
  </si>
  <si>
    <t>371#助学款收入</t>
  </si>
  <si>
    <t>003#(600元)、131#、141#(各400元)助学款收入(两个)</t>
  </si>
  <si>
    <t>08.07.30</t>
  </si>
  <si>
    <t>278#,301#,358#,360#(各400元),377#(600元）助学款收入(5个)</t>
  </si>
  <si>
    <t>062#助学款收入</t>
  </si>
  <si>
    <t>336#(400元),353#(600元)助学款收入</t>
  </si>
  <si>
    <t>162#助学款收入</t>
  </si>
  <si>
    <t>151#助学款收入</t>
  </si>
  <si>
    <t>08.07.31</t>
  </si>
  <si>
    <t>003#助学款收入(补)</t>
  </si>
  <si>
    <t>482#助学款收入</t>
  </si>
  <si>
    <t>本页止累计(2008年07月份)</t>
  </si>
  <si>
    <t>2005、2006年、2007年、2008年07月份止总累计</t>
  </si>
  <si>
    <t>手牵手收支明细(2008年度08月份)                                                     第1张,共2张</t>
  </si>
  <si>
    <t>08.08.02</t>
  </si>
  <si>
    <t>503#助学款收入</t>
  </si>
  <si>
    <t>469#助学款收入</t>
  </si>
  <si>
    <t>08.08.03</t>
  </si>
  <si>
    <t>077#助学款收入</t>
  </si>
  <si>
    <t>501#助学款收入</t>
  </si>
  <si>
    <t>08.08.04</t>
  </si>
  <si>
    <t>290#助学款收入</t>
  </si>
  <si>
    <t>071#助学款收入</t>
  </si>
  <si>
    <t>509#助学款收入</t>
  </si>
  <si>
    <t>387#黄宇500元,389#黎小东助学款收入</t>
  </si>
  <si>
    <t>500#助学款收入</t>
  </si>
  <si>
    <t>437#助学款收入</t>
  </si>
  <si>
    <t>378#助学款收入</t>
  </si>
  <si>
    <t>359#助学款收入</t>
  </si>
  <si>
    <t>299#助学款收入</t>
  </si>
  <si>
    <t>488#助学款收入</t>
  </si>
  <si>
    <t>476#助学款收入</t>
  </si>
  <si>
    <t>515#助学款收入</t>
  </si>
  <si>
    <t>431#助学款收入</t>
  </si>
  <si>
    <t>506#助学款收入</t>
  </si>
  <si>
    <t>08.08.15</t>
  </si>
  <si>
    <t>499#100元,232#150元助学款收入</t>
  </si>
  <si>
    <t>310(重庆)请查一下这一笔是否转到别的学生</t>
  </si>
  <si>
    <t>188#助学款收入</t>
  </si>
  <si>
    <t>022#助学款收入</t>
  </si>
  <si>
    <t>511#助学款收入</t>
  </si>
  <si>
    <t>08.08.18</t>
  </si>
  <si>
    <t>060#助学款收入</t>
  </si>
  <si>
    <t>229#和230#余额退回200元，216#余额退回150元</t>
  </si>
  <si>
    <t>143#助学款收入</t>
  </si>
  <si>
    <t>08.08.22</t>
  </si>
  <si>
    <t>365#助学款收入</t>
  </si>
  <si>
    <t>本页止累计(2008年08月份)</t>
  </si>
  <si>
    <t>手牵手收支明细(2008年度08月份)                                                     第2张,共2张</t>
  </si>
  <si>
    <t>08.08.24</t>
  </si>
  <si>
    <t>157,159,163,164,170,171#助学款收入(共6个,每个800元)</t>
  </si>
  <si>
    <t>204#助学款收入</t>
  </si>
  <si>
    <t>337#助学款收入</t>
  </si>
  <si>
    <t>255#助学款收入</t>
  </si>
  <si>
    <t>056B#助学款收入</t>
  </si>
  <si>
    <t>500汇费扣除</t>
  </si>
  <si>
    <t>08.08.30</t>
  </si>
  <si>
    <t>518#助学款收入</t>
  </si>
  <si>
    <t>306#(600元),367#(400元),368#(400元)助学款收入,共3个</t>
  </si>
  <si>
    <t>2005、2006年、2007年、2008年08月份止总累计</t>
  </si>
  <si>
    <t>手牵手收支明细(2008年度09月份)                                                     第1张,共1张</t>
  </si>
  <si>
    <t>08.09.01</t>
  </si>
  <si>
    <t>153#助学款收入</t>
  </si>
  <si>
    <t>305.314.316.280.271.276.287.288.346.326助学款收入</t>
  </si>
  <si>
    <t>432#助学款收入</t>
  </si>
  <si>
    <t>195#助学款收入</t>
  </si>
  <si>
    <t>043#(600元),186#(1000元)助学款收入</t>
  </si>
  <si>
    <t>195李劲松助学款支出</t>
  </si>
  <si>
    <t>支付云南地区助学款</t>
  </si>
  <si>
    <t>08.09.08</t>
  </si>
  <si>
    <t>303#助学款收入</t>
  </si>
  <si>
    <t>361#助学款收入</t>
  </si>
  <si>
    <t>08.09.10</t>
  </si>
  <si>
    <t>285(1200元）428（400元）助学款收入</t>
  </si>
  <si>
    <t>08.09.20</t>
  </si>
  <si>
    <t>支付四川空山乡助学款</t>
  </si>
  <si>
    <t>支付四川泸州叙永助学款</t>
  </si>
  <si>
    <t>385#助学款收入</t>
  </si>
  <si>
    <t>351(200)，354(400)，363(800)，375(600)，379(800)助学款收入</t>
  </si>
  <si>
    <t>支付重庆助学点茨竹小学助学款</t>
  </si>
  <si>
    <t>08.09.24</t>
  </si>
  <si>
    <t>190#助学款收入</t>
  </si>
  <si>
    <t>08.09.26</t>
  </si>
  <si>
    <t>366#助学款收入</t>
  </si>
  <si>
    <t>支付四川巴中楼子小学何战助学款</t>
  </si>
  <si>
    <t>支付贵州乐园中小学助学款</t>
  </si>
  <si>
    <t>507#助学款收入</t>
  </si>
  <si>
    <t>本页止累计(2008年09月份)</t>
  </si>
  <si>
    <t>2005、2006年、2007年、2008年09月份止总累计</t>
  </si>
  <si>
    <t>手牵手收支明细(2008年度10月份)                                                     第1张,共1张</t>
  </si>
  <si>
    <t>08.10.07</t>
  </si>
  <si>
    <t>194#,197#助学款收入</t>
  </si>
  <si>
    <t>帐户变动费</t>
  </si>
  <si>
    <t>08.10.20</t>
  </si>
  <si>
    <t>035#助学款收入</t>
  </si>
  <si>
    <t>08.10.29</t>
  </si>
  <si>
    <t>046#助学款收入</t>
  </si>
  <si>
    <t>08.10.30</t>
  </si>
  <si>
    <t>10月28日三周年上午台历义卖收入</t>
  </si>
  <si>
    <t>08.10.31</t>
  </si>
  <si>
    <t>贵州民族中学7200元另加乐园中学400元</t>
  </si>
  <si>
    <t>本页止累计(2008年10月份)</t>
  </si>
  <si>
    <t>2005、2006年、2007年、2008年10月份止总累计</t>
  </si>
  <si>
    <t>手牵手收支明细(2008年度11月份)                                                     第1张,共1张</t>
  </si>
  <si>
    <t>08.11.05</t>
  </si>
  <si>
    <t>08.11.11</t>
  </si>
  <si>
    <t>08.11.16</t>
  </si>
  <si>
    <t>08.11.17</t>
  </si>
  <si>
    <t>08.11.25</t>
  </si>
  <si>
    <t>08.11.27</t>
  </si>
  <si>
    <t>08.11.28</t>
  </si>
  <si>
    <t>08.11.29</t>
  </si>
  <si>
    <t>重庆万州新田中学高中何春花助学款</t>
  </si>
  <si>
    <t>126#助学款收入</t>
  </si>
  <si>
    <t>四川通江平溪中学助学款</t>
  </si>
  <si>
    <t>155#助学款收入</t>
  </si>
  <si>
    <t>366#汇费扣除</t>
  </si>
  <si>
    <t>062#助学款收入</t>
  </si>
  <si>
    <t>本页止累计(2008年11月份)</t>
  </si>
  <si>
    <t>2005、2006年、2007年、2008年11月份止总累计</t>
  </si>
  <si>
    <t>2007年、2008年10月份止总累计</t>
  </si>
  <si>
    <t>508#助学款收入</t>
  </si>
  <si>
    <t>513#助学款收入</t>
  </si>
  <si>
    <t>291#助学款收入,支付宝收入</t>
  </si>
  <si>
    <t>捐款支付宝收入</t>
  </si>
  <si>
    <t>手牵手收支明细(2008年度11月份)                                                     第1张,共1张</t>
  </si>
  <si>
    <t>519#助学款收入</t>
  </si>
  <si>
    <t>125#助学款收入,支付宝收入</t>
  </si>
  <si>
    <t>"为了孩子"捐款收入</t>
  </si>
  <si>
    <t>123#助学款收入,支付宝收入</t>
  </si>
  <si>
    <t>吕杰#助学款收入,支付宝收入</t>
  </si>
  <si>
    <t>001#助学款收入</t>
  </si>
  <si>
    <t>044#助学款收入</t>
  </si>
  <si>
    <t>323#助学款收入</t>
  </si>
  <si>
    <t>027#助学款收入,支付宝收入</t>
  </si>
  <si>
    <t>313#助学款收入,支付宝收入</t>
  </si>
  <si>
    <t>130#助学款收入,支付宝收入</t>
  </si>
  <si>
    <t>尽一份力为四川灾区捐款</t>
  </si>
  <si>
    <t>311黄娟退学的300元钱,其中200元给270伍治超,100元给478马超,支付宝收入</t>
  </si>
  <si>
    <t>494#,495#助学款收入</t>
  </si>
  <si>
    <t>2007年、2008年08月份止总累计</t>
  </si>
  <si>
    <t>520#助学款收入</t>
  </si>
  <si>
    <t>247#助学款收入,支付宝收入</t>
  </si>
  <si>
    <t>08.09.06</t>
  </si>
  <si>
    <t>江岳恩捐款</t>
  </si>
  <si>
    <t>发放四川灾区助学款</t>
  </si>
  <si>
    <t>312（600元），322（600元）助学款收入</t>
  </si>
  <si>
    <t>08.09.21</t>
  </si>
  <si>
    <t>2007年、2008年09月份止总累计</t>
  </si>
  <si>
    <t>重庆万州新田中学助学款支出</t>
  </si>
  <si>
    <t>08.10.22</t>
  </si>
  <si>
    <t>08.11.01</t>
  </si>
  <si>
    <t>08.11.04</t>
  </si>
  <si>
    <t>08.11.13</t>
  </si>
  <si>
    <t>华茂捐赠贵州助学款</t>
  </si>
  <si>
    <t>08.11.14</t>
  </si>
  <si>
    <t>08.11.17</t>
  </si>
  <si>
    <t>08.11.18</t>
  </si>
  <si>
    <t>08.11.19</t>
  </si>
  <si>
    <t>08.11.21</t>
  </si>
  <si>
    <t>08.11.24</t>
  </si>
  <si>
    <t>08.11.25</t>
  </si>
  <si>
    <t>捐往青海的衣物西宁到达日的运费</t>
  </si>
  <si>
    <t>08.11.26</t>
  </si>
  <si>
    <t>08.11.28</t>
  </si>
  <si>
    <t>2007年、2008年11月份止总累计</t>
  </si>
  <si>
    <t>手牵手收支明细(2008年度12月份)                                                     第1张,共1张</t>
  </si>
  <si>
    <t>08.12.06</t>
  </si>
  <si>
    <t>08.12.08</t>
  </si>
  <si>
    <t>08.12.11</t>
  </si>
  <si>
    <t>08.12.17</t>
  </si>
  <si>
    <t>08.12.18</t>
  </si>
  <si>
    <t>08.12.20</t>
  </si>
  <si>
    <t>08.12.21</t>
  </si>
  <si>
    <t>08.12.22</t>
  </si>
  <si>
    <t>08.12.27</t>
  </si>
  <si>
    <t>08.12.28</t>
  </si>
  <si>
    <t>286#助学款收入</t>
  </si>
  <si>
    <t>325#助学款收入</t>
  </si>
  <si>
    <t>046#助学款收入</t>
  </si>
  <si>
    <t>436#助学款收入</t>
  </si>
  <si>
    <t>158#助学款收入</t>
  </si>
  <si>
    <t>032#助学款收入</t>
  </si>
  <si>
    <t>利息收入</t>
  </si>
  <si>
    <t>194#，197#助学款收入</t>
  </si>
  <si>
    <t>262#助学款收入</t>
  </si>
  <si>
    <t>262#汇费扣除</t>
  </si>
  <si>
    <t>144#助学款收入</t>
  </si>
  <si>
    <t>051#助学款收入</t>
  </si>
  <si>
    <t>08.12.25</t>
  </si>
  <si>
    <t>395#助学款收入</t>
  </si>
  <si>
    <t>492#助学款收入</t>
  </si>
  <si>
    <t>本页止累计(2008年12月份)</t>
  </si>
  <si>
    <t>2005、2006年、2007年、2008年12月份止总累计</t>
  </si>
  <si>
    <t>08.12.01</t>
  </si>
  <si>
    <t>08.12.05</t>
  </si>
  <si>
    <t>08.12.09</t>
  </si>
  <si>
    <t>08.12.11</t>
  </si>
  <si>
    <t>08.12.15</t>
  </si>
  <si>
    <t>08.12.19</t>
  </si>
  <si>
    <t>08.12.21</t>
  </si>
  <si>
    <t>08.12.22</t>
  </si>
  <si>
    <t>08.12.26</t>
  </si>
  <si>
    <t>08.12.29</t>
  </si>
  <si>
    <t>357#助学款收入</t>
  </si>
  <si>
    <t>台历款（江南同事）</t>
  </si>
  <si>
    <t>334#助学款收入</t>
  </si>
  <si>
    <t>282#助学款收入,支付宝收入</t>
  </si>
  <si>
    <t>台历款（囡囡）</t>
  </si>
  <si>
    <t>008#，058#助学款收入</t>
  </si>
  <si>
    <t>利息收入</t>
  </si>
  <si>
    <t>四川灾区助学款(另5位孩子)</t>
  </si>
  <si>
    <t>呵呵青海衣物宁波到西宁的运费（第二批）</t>
  </si>
  <si>
    <t>199#助学款收入</t>
  </si>
  <si>
    <t>464#助学款收入</t>
  </si>
  <si>
    <t>本页止累计(2008年12月份)</t>
  </si>
  <si>
    <t>2007年、2008年12月份止总累计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</si>
</sst>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10">
    <font>
      <sz val="12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2"/>
    </font>
  </fonts>
  <fills count="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7">
    <xf numFmtId="0" fontId="0" fillId="0" borderId="0" xfId="0" applyAlignment="1">
      <alignment vertic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2" fontId="4" fillId="0" borderId="28" xfId="0" applyNumberFormat="1" applyFont="1" applyBorder="1" applyAlignment="1">
      <alignment horizontal="center"/>
    </xf>
    <xf numFmtId="0" fontId="4" fillId="0" borderId="4" xfId="0" applyFont="1" applyFill="1" applyBorder="1" applyAlignment="1">
      <alignment/>
    </xf>
    <xf numFmtId="2" fontId="4" fillId="0" borderId="29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49" fontId="4" fillId="0" borderId="7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4" fontId="4" fillId="0" borderId="7" xfId="0" applyNumberFormat="1" applyFont="1" applyBorder="1" applyAlignment="1">
      <alignment horizontal="left"/>
    </xf>
    <xf numFmtId="14" fontId="4" fillId="0" borderId="19" xfId="0" applyNumberFormat="1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32" xfId="0" applyFont="1" applyBorder="1" applyAlignment="1">
      <alignment/>
    </xf>
    <xf numFmtId="178" fontId="4" fillId="0" borderId="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17" xfId="0" applyFont="1" applyBorder="1" applyAlignment="1">
      <alignment/>
    </xf>
    <xf numFmtId="178" fontId="4" fillId="0" borderId="8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14" fontId="4" fillId="0" borderId="37" xfId="0" applyNumberFormat="1" applyFont="1" applyBorder="1" applyAlignment="1">
      <alignment horizontal="left"/>
    </xf>
    <xf numFmtId="49" fontId="4" fillId="0" borderId="37" xfId="0" applyNumberFormat="1" applyFont="1" applyBorder="1" applyAlignment="1">
      <alignment horizontal="left" vertical="center"/>
    </xf>
    <xf numFmtId="2" fontId="4" fillId="0" borderId="32" xfId="0" applyNumberFormat="1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178" fontId="4" fillId="0" borderId="4" xfId="0" applyNumberFormat="1" applyFont="1" applyBorder="1" applyAlignment="1">
      <alignment/>
    </xf>
    <xf numFmtId="178" fontId="4" fillId="0" borderId="5" xfId="0" applyNumberFormat="1" applyFont="1" applyBorder="1" applyAlignment="1">
      <alignment horizontal="center"/>
    </xf>
    <xf numFmtId="178" fontId="4" fillId="0" borderId="18" xfId="0" applyNumberFormat="1" applyFont="1" applyBorder="1" applyAlignment="1">
      <alignment horizontal="center"/>
    </xf>
    <xf numFmtId="178" fontId="4" fillId="0" borderId="28" xfId="0" applyNumberFormat="1" applyFont="1" applyBorder="1" applyAlignment="1">
      <alignment horizontal="center"/>
    </xf>
    <xf numFmtId="178" fontId="4" fillId="0" borderId="4" xfId="0" applyNumberFormat="1" applyFont="1" applyFill="1" applyBorder="1" applyAlignment="1">
      <alignment/>
    </xf>
    <xf numFmtId="49" fontId="4" fillId="2" borderId="17" xfId="0" applyNumberFormat="1" applyFont="1" applyFill="1" applyBorder="1" applyAlignment="1">
      <alignment horizontal="left" vertical="center"/>
    </xf>
    <xf numFmtId="0" fontId="4" fillId="3" borderId="7" xfId="0" applyFont="1" applyFill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78" fontId="4" fillId="0" borderId="32" xfId="0" applyNumberFormat="1" applyFont="1" applyBorder="1" applyAlignment="1">
      <alignment/>
    </xf>
    <xf numFmtId="178" fontId="4" fillId="0" borderId="9" xfId="0" applyNumberFormat="1" applyFont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41" xfId="0" applyFont="1" applyFill="1" applyBorder="1" applyAlignment="1">
      <alignment/>
    </xf>
    <xf numFmtId="2" fontId="4" fillId="0" borderId="42" xfId="0" applyNumberFormat="1" applyFont="1" applyBorder="1" applyAlignment="1">
      <alignment horizontal="center"/>
    </xf>
    <xf numFmtId="2" fontId="4" fillId="4" borderId="30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4" fillId="4" borderId="18" xfId="0" applyNumberFormat="1" applyFont="1" applyFill="1" applyBorder="1" applyAlignment="1">
      <alignment horizontal="center"/>
    </xf>
    <xf numFmtId="2" fontId="4" fillId="4" borderId="43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2" fontId="4" fillId="4" borderId="36" xfId="0" applyNumberFormat="1" applyFont="1" applyFill="1" applyBorder="1" applyAlignment="1">
      <alignment horizontal="center"/>
    </xf>
    <xf numFmtId="178" fontId="4" fillId="4" borderId="8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left" vertical="center"/>
    </xf>
    <xf numFmtId="0" fontId="4" fillId="0" borderId="7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2" fontId="4" fillId="0" borderId="4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left" vertical="center"/>
    </xf>
    <xf numFmtId="49" fontId="4" fillId="0" borderId="4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wrapText="1"/>
    </xf>
    <xf numFmtId="176" fontId="4" fillId="0" borderId="5" xfId="0" applyNumberFormat="1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2" fontId="4" fillId="0" borderId="49" xfId="0" applyNumberFormat="1" applyFont="1" applyBorder="1" applyAlignment="1">
      <alignment horizontal="center"/>
    </xf>
    <xf numFmtId="2" fontId="4" fillId="0" borderId="50" xfId="0" applyNumberFormat="1" applyFont="1" applyBorder="1" applyAlignment="1">
      <alignment horizontal="center"/>
    </xf>
    <xf numFmtId="2" fontId="4" fillId="0" borderId="51" xfId="0" applyNumberFormat="1" applyFont="1" applyBorder="1" applyAlignment="1">
      <alignment horizontal="center"/>
    </xf>
    <xf numFmtId="2" fontId="4" fillId="0" borderId="47" xfId="0" applyNumberFormat="1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0" fontId="4" fillId="0" borderId="33" xfId="0" applyFont="1" applyBorder="1" applyAlignment="1">
      <alignment/>
    </xf>
    <xf numFmtId="14" fontId="4" fillId="0" borderId="30" xfId="0" applyNumberFormat="1" applyFont="1" applyBorder="1" applyAlignment="1">
      <alignment horizontal="left"/>
    </xf>
    <xf numFmtId="0" fontId="4" fillId="0" borderId="19" xfId="0" applyFont="1" applyFill="1" applyBorder="1" applyAlignment="1">
      <alignment/>
    </xf>
    <xf numFmtId="176" fontId="4" fillId="0" borderId="9" xfId="0" applyNumberFormat="1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2" fontId="4" fillId="0" borderId="52" xfId="0" applyNumberFormat="1" applyFont="1" applyBorder="1" applyAlignment="1">
      <alignment horizontal="center"/>
    </xf>
    <xf numFmtId="2" fontId="4" fillId="0" borderId="53" xfId="0" applyNumberFormat="1" applyFont="1" applyBorder="1" applyAlignment="1">
      <alignment horizontal="center"/>
    </xf>
    <xf numFmtId="2" fontId="4" fillId="0" borderId="54" xfId="0" applyNumberFormat="1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6" borderId="7" xfId="0" applyFont="1" applyFill="1" applyBorder="1" applyAlignment="1">
      <alignment/>
    </xf>
    <xf numFmtId="0" fontId="4" fillId="7" borderId="7" xfId="0" applyFont="1" applyFill="1" applyBorder="1" applyAlignment="1">
      <alignment/>
    </xf>
    <xf numFmtId="14" fontId="4" fillId="0" borderId="30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shrinkToFit="1"/>
    </xf>
    <xf numFmtId="49" fontId="4" fillId="0" borderId="45" xfId="0" applyNumberFormat="1" applyFont="1" applyBorder="1" applyAlignment="1">
      <alignment horizontal="left" vertical="center" shrinkToFit="1"/>
    </xf>
    <xf numFmtId="0" fontId="4" fillId="0" borderId="30" xfId="0" applyFont="1" applyBorder="1" applyAlignment="1">
      <alignment/>
    </xf>
    <xf numFmtId="178" fontId="4" fillId="0" borderId="18" xfId="0" applyNumberFormat="1" applyFont="1" applyBorder="1" applyAlignment="1">
      <alignment/>
    </xf>
    <xf numFmtId="0" fontId="4" fillId="0" borderId="35" xfId="0" applyFont="1" applyBorder="1" applyAlignment="1">
      <alignment/>
    </xf>
    <xf numFmtId="178" fontId="4" fillId="0" borderId="28" xfId="0" applyNumberFormat="1" applyFont="1" applyBorder="1" applyAlignment="1">
      <alignment/>
    </xf>
    <xf numFmtId="0" fontId="4" fillId="0" borderId="55" xfId="0" applyFont="1" applyBorder="1" applyAlignment="1">
      <alignment horizont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56" xfId="0" applyNumberFormat="1" applyFont="1" applyBorder="1" applyAlignment="1">
      <alignment horizontal="left" vertical="center"/>
    </xf>
    <xf numFmtId="2" fontId="4" fillId="0" borderId="57" xfId="0" applyNumberFormat="1" applyFont="1" applyBorder="1" applyAlignment="1">
      <alignment horizontal="center"/>
    </xf>
    <xf numFmtId="176" fontId="4" fillId="0" borderId="7" xfId="0" applyNumberFormat="1" applyFont="1" applyBorder="1" applyAlignment="1">
      <alignment horizontal="center"/>
    </xf>
    <xf numFmtId="176" fontId="4" fillId="0" borderId="14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4" fillId="0" borderId="24" xfId="0" applyNumberFormat="1" applyFont="1" applyBorder="1" applyAlignment="1">
      <alignment horizontal="center"/>
    </xf>
    <xf numFmtId="176" fontId="4" fillId="0" borderId="29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/>
    </xf>
    <xf numFmtId="176" fontId="4" fillId="0" borderId="6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176" fontId="4" fillId="0" borderId="28" xfId="0" applyNumberFormat="1" applyFont="1" applyBorder="1" applyAlignment="1">
      <alignment/>
    </xf>
    <xf numFmtId="176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07732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239250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953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&#25163;&#29301;&#25163;&#36130;&#21153;&#3245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邮电卡"/>
      <sheetName val="农行卡"/>
      <sheetName val="二卡汇总"/>
    </sheetNames>
    <sheetDataSet>
      <sheetData sheetId="0">
        <row r="15">
          <cell r="D15">
            <v>0</v>
          </cell>
          <cell r="E15">
            <v>2205.7</v>
          </cell>
          <cell r="F15">
            <v>0</v>
          </cell>
          <cell r="G15">
            <v>0</v>
          </cell>
          <cell r="H15">
            <v>0</v>
          </cell>
          <cell r="I15">
            <v>628</v>
          </cell>
        </row>
        <row r="103">
          <cell r="D103">
            <v>75821</v>
          </cell>
          <cell r="E103">
            <v>17450.5</v>
          </cell>
          <cell r="F103">
            <v>108.59</v>
          </cell>
          <cell r="G103">
            <v>36.760000000000005</v>
          </cell>
          <cell r="H103">
            <v>45218</v>
          </cell>
          <cell r="I103">
            <v>5175.7</v>
          </cell>
        </row>
        <row r="185">
          <cell r="D185">
            <v>23760</v>
          </cell>
        </row>
        <row r="221">
          <cell r="D221">
            <v>8625</v>
          </cell>
          <cell r="E221">
            <v>1483.3</v>
          </cell>
          <cell r="F221">
            <v>0</v>
          </cell>
          <cell r="G221">
            <v>25.610000000000007</v>
          </cell>
          <cell r="H221">
            <v>6900</v>
          </cell>
          <cell r="I221">
            <v>24</v>
          </cell>
        </row>
        <row r="286">
          <cell r="D286">
            <v>7100</v>
          </cell>
          <cell r="E286">
            <v>1800</v>
          </cell>
          <cell r="F286">
            <v>76.78</v>
          </cell>
          <cell r="G286">
            <v>10.530000000000001</v>
          </cell>
          <cell r="H286">
            <v>57525</v>
          </cell>
          <cell r="I286">
            <v>142.8</v>
          </cell>
        </row>
        <row r="319">
          <cell r="D319">
            <v>3425</v>
          </cell>
          <cell r="E319">
            <v>5000</v>
          </cell>
          <cell r="F319">
            <v>0</v>
          </cell>
          <cell r="G319">
            <v>30.229999999999997</v>
          </cell>
          <cell r="H319">
            <v>0</v>
          </cell>
          <cell r="I319">
            <v>7</v>
          </cell>
        </row>
        <row r="360">
          <cell r="D360">
            <v>5350</v>
          </cell>
          <cell r="E360">
            <v>350</v>
          </cell>
          <cell r="F360">
            <v>0</v>
          </cell>
          <cell r="G360">
            <v>17.37</v>
          </cell>
          <cell r="H360">
            <v>0</v>
          </cell>
          <cell r="I360">
            <v>2</v>
          </cell>
        </row>
        <row r="402">
          <cell r="D402">
            <v>6425</v>
          </cell>
          <cell r="E402">
            <v>360</v>
          </cell>
          <cell r="F402">
            <v>45.97</v>
          </cell>
          <cell r="G402">
            <v>9.860000000000001</v>
          </cell>
          <cell r="H402">
            <v>0</v>
          </cell>
          <cell r="I402">
            <v>512</v>
          </cell>
        </row>
        <row r="479">
          <cell r="D479">
            <v>22790</v>
          </cell>
          <cell r="E479">
            <v>0</v>
          </cell>
          <cell r="F479">
            <v>0</v>
          </cell>
          <cell r="G479">
            <v>70.63999999999999</v>
          </cell>
          <cell r="H479">
            <v>0</v>
          </cell>
          <cell r="I479">
            <v>511.02</v>
          </cell>
        </row>
        <row r="585">
          <cell r="D585">
            <v>42100</v>
          </cell>
          <cell r="E585">
            <v>100</v>
          </cell>
          <cell r="F585">
            <v>0</v>
          </cell>
          <cell r="G585">
            <v>96.66999999999999</v>
          </cell>
          <cell r="H585">
            <v>0</v>
          </cell>
          <cell r="I585">
            <v>4.02</v>
          </cell>
        </row>
        <row r="637">
          <cell r="D637">
            <v>10660</v>
          </cell>
          <cell r="E637">
            <v>0</v>
          </cell>
          <cell r="F637">
            <v>130.35</v>
          </cell>
          <cell r="G637">
            <v>18.26</v>
          </cell>
          <cell r="H637">
            <v>48310</v>
          </cell>
          <cell r="I637">
            <v>34</v>
          </cell>
        </row>
        <row r="675">
          <cell r="D675">
            <v>8900</v>
          </cell>
          <cell r="E675">
            <v>1100</v>
          </cell>
          <cell r="F675">
            <v>0</v>
          </cell>
          <cell r="G675">
            <v>32.11</v>
          </cell>
          <cell r="H675">
            <v>19380</v>
          </cell>
          <cell r="I675">
            <v>6.52</v>
          </cell>
        </row>
        <row r="707">
          <cell r="D707">
            <v>7600</v>
          </cell>
          <cell r="E707">
            <v>0</v>
          </cell>
          <cell r="F707">
            <v>0</v>
          </cell>
          <cell r="G707">
            <v>36.06</v>
          </cell>
          <cell r="H707">
            <v>12325</v>
          </cell>
          <cell r="I707">
            <v>2</v>
          </cell>
        </row>
        <row r="758">
          <cell r="D758">
            <v>11780</v>
          </cell>
          <cell r="E758">
            <v>10848.5</v>
          </cell>
          <cell r="F758">
            <v>113.96</v>
          </cell>
          <cell r="G758">
            <v>37.62</v>
          </cell>
          <cell r="H758">
            <v>-250</v>
          </cell>
          <cell r="I758">
            <v>3608.5200000000004</v>
          </cell>
        </row>
        <row r="759">
          <cell r="D759">
            <v>234336</v>
          </cell>
          <cell r="E759">
            <v>43064</v>
          </cell>
          <cell r="F759">
            <v>475.65</v>
          </cell>
          <cell r="G759">
            <v>476.97999999999996</v>
          </cell>
          <cell r="H759">
            <v>189408</v>
          </cell>
          <cell r="I759">
            <v>13366.59</v>
          </cell>
        </row>
      </sheetData>
      <sheetData sheetId="1">
        <row r="13">
          <cell r="D13">
            <v>0</v>
          </cell>
          <cell r="E13">
            <v>100</v>
          </cell>
          <cell r="F13">
            <v>0.01</v>
          </cell>
          <cell r="G13">
            <v>0</v>
          </cell>
          <cell r="H13">
            <v>0</v>
          </cell>
          <cell r="I13">
            <v>5</v>
          </cell>
        </row>
        <row r="26">
          <cell r="D26">
            <v>600</v>
          </cell>
          <cell r="E26">
            <v>1400</v>
          </cell>
          <cell r="F26">
            <v>0</v>
          </cell>
          <cell r="G26">
            <v>0</v>
          </cell>
          <cell r="H26">
            <v>0</v>
          </cell>
          <cell r="I26">
            <v>10</v>
          </cell>
        </row>
        <row r="58">
          <cell r="D58">
            <v>1118</v>
          </cell>
          <cell r="E58">
            <v>2780</v>
          </cell>
          <cell r="F58">
            <v>0</v>
          </cell>
          <cell r="G58">
            <v>0</v>
          </cell>
          <cell r="H58">
            <v>0</v>
          </cell>
          <cell r="I58">
            <v>1500</v>
          </cell>
        </row>
        <row r="69">
          <cell r="D69">
            <v>400</v>
          </cell>
          <cell r="E69">
            <v>200</v>
          </cell>
          <cell r="F69">
            <v>3.49</v>
          </cell>
          <cell r="G69">
            <v>0</v>
          </cell>
          <cell r="H69">
            <v>0</v>
          </cell>
          <cell r="I69">
            <v>0</v>
          </cell>
        </row>
        <row r="88">
          <cell r="D88">
            <v>3000</v>
          </cell>
          <cell r="E88">
            <v>0</v>
          </cell>
          <cell r="F88">
            <v>0</v>
          </cell>
          <cell r="G88">
            <v>0.69</v>
          </cell>
          <cell r="H88">
            <v>0</v>
          </cell>
          <cell r="I88">
            <v>4.5</v>
          </cell>
        </row>
        <row r="107">
          <cell r="D107">
            <v>10600</v>
          </cell>
          <cell r="E107">
            <v>1500</v>
          </cell>
          <cell r="F107">
            <v>0</v>
          </cell>
          <cell r="G107">
            <v>17.44</v>
          </cell>
          <cell r="H107">
            <v>0</v>
          </cell>
          <cell r="I107">
            <v>1355</v>
          </cell>
        </row>
        <row r="125">
          <cell r="D125">
            <v>8700</v>
          </cell>
          <cell r="E125">
            <v>1079</v>
          </cell>
          <cell r="F125">
            <v>25.040000000000003</v>
          </cell>
          <cell r="G125">
            <v>1.76</v>
          </cell>
          <cell r="H125">
            <v>0</v>
          </cell>
          <cell r="I125">
            <v>250</v>
          </cell>
        </row>
        <row r="137">
          <cell r="D137">
            <v>1200</v>
          </cell>
          <cell r="E137">
            <v>1200</v>
          </cell>
          <cell r="F137">
            <v>0</v>
          </cell>
          <cell r="G137">
            <v>0</v>
          </cell>
          <cell r="H137">
            <v>3300</v>
          </cell>
          <cell r="I137">
            <v>16.5</v>
          </cell>
        </row>
        <row r="147">
          <cell r="D147">
            <v>900</v>
          </cell>
          <cell r="E147">
            <v>0</v>
          </cell>
          <cell r="F147">
            <v>0</v>
          </cell>
          <cell r="G147">
            <v>0.94</v>
          </cell>
          <cell r="H147">
            <v>0</v>
          </cell>
          <cell r="I147">
            <v>0</v>
          </cell>
        </row>
        <row r="168">
          <cell r="D168">
            <v>0</v>
          </cell>
          <cell r="E168">
            <v>1030</v>
          </cell>
          <cell r="F168">
            <v>53.81</v>
          </cell>
          <cell r="G168">
            <v>0</v>
          </cell>
          <cell r="H168">
            <v>0</v>
          </cell>
          <cell r="I168">
            <v>2600</v>
          </cell>
        </row>
        <row r="169">
          <cell r="D169">
            <v>26518</v>
          </cell>
          <cell r="E169">
            <v>9289</v>
          </cell>
          <cell r="F169">
            <v>82.35000000000001</v>
          </cell>
          <cell r="G169">
            <v>20.830000000000005</v>
          </cell>
          <cell r="H169">
            <v>3300</v>
          </cell>
          <cell r="I169">
            <v>5741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6"/>
  <sheetViews>
    <sheetView workbookViewId="0" topLeftCell="A332">
      <selection activeCell="G341" sqref="G341"/>
    </sheetView>
  </sheetViews>
  <sheetFormatPr defaultColWidth="9.00390625" defaultRowHeight="14.25"/>
  <cols>
    <col min="1" max="1" width="3.375" style="52" customWidth="1"/>
    <col min="2" max="2" width="9.875" style="53" customWidth="1"/>
    <col min="3" max="3" width="49.75390625" style="53" customWidth="1"/>
    <col min="4" max="4" width="9.375" style="52" bestFit="1" customWidth="1"/>
    <col min="5" max="6" width="9.00390625" style="52" customWidth="1"/>
    <col min="7" max="7" width="10.25390625" style="52" customWidth="1"/>
    <col min="8" max="8" width="9.375" style="52" bestFit="1" customWidth="1"/>
    <col min="9" max="9" width="9.00390625" style="52" customWidth="1"/>
    <col min="10" max="10" width="10.875" style="52" customWidth="1"/>
    <col min="11" max="16384" width="9.00390625" style="53" customWidth="1"/>
  </cols>
  <sheetData>
    <row r="1" spans="1:10" s="51" customFormat="1" ht="18.75">
      <c r="A1" s="163" t="s">
        <v>227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s="51" customFormat="1" ht="19.5" thickBot="1">
      <c r="A2" s="163" t="s">
        <v>42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s="54" customFormat="1" ht="15.75" customHeight="1">
      <c r="A3" s="164"/>
      <c r="B3" s="166" t="s">
        <v>228</v>
      </c>
      <c r="C3" s="166" t="s">
        <v>229</v>
      </c>
      <c r="D3" s="169" t="s">
        <v>230</v>
      </c>
      <c r="E3" s="170"/>
      <c r="F3" s="170"/>
      <c r="G3" s="171"/>
      <c r="H3" s="169" t="s">
        <v>231</v>
      </c>
      <c r="I3" s="171"/>
      <c r="J3" s="166" t="s">
        <v>232</v>
      </c>
    </row>
    <row r="4" spans="1:10" s="54" customFormat="1" ht="15" thickBot="1">
      <c r="A4" s="165"/>
      <c r="B4" s="167"/>
      <c r="C4" s="167"/>
      <c r="D4" s="36" t="s">
        <v>233</v>
      </c>
      <c r="E4" s="37" t="s">
        <v>234</v>
      </c>
      <c r="F4" s="37" t="s">
        <v>235</v>
      </c>
      <c r="G4" s="38" t="s">
        <v>236</v>
      </c>
      <c r="H4" s="36" t="s">
        <v>237</v>
      </c>
      <c r="I4" s="38" t="s">
        <v>238</v>
      </c>
      <c r="J4" s="167"/>
    </row>
    <row r="5" spans="1:10" ht="14.25" customHeight="1">
      <c r="A5" s="60"/>
      <c r="B5" s="35"/>
      <c r="C5" s="34" t="s">
        <v>239</v>
      </c>
      <c r="D5" s="1"/>
      <c r="E5" s="2"/>
      <c r="F5" s="2"/>
      <c r="G5" s="3"/>
      <c r="H5" s="1"/>
      <c r="I5" s="3"/>
      <c r="J5" s="8">
        <v>75578.04</v>
      </c>
    </row>
    <row r="6" spans="1:10" ht="14.25" customHeight="1">
      <c r="A6" s="47">
        <v>1</v>
      </c>
      <c r="B6" s="49" t="s">
        <v>240</v>
      </c>
      <c r="C6" s="44" t="s">
        <v>241</v>
      </c>
      <c r="D6" s="4">
        <v>800</v>
      </c>
      <c r="E6" s="5"/>
      <c r="F6" s="5"/>
      <c r="G6" s="6"/>
      <c r="H6" s="4"/>
      <c r="I6" s="6"/>
      <c r="J6" s="7">
        <f aca="true" t="shared" si="0" ref="J6:J21">J5+D6+E6+F6+G6-H6-I6</f>
        <v>76378.04</v>
      </c>
    </row>
    <row r="7" spans="1:10" ht="14.25" customHeight="1">
      <c r="A7" s="47">
        <f aca="true" t="shared" si="1" ref="A7:A21">A6+1</f>
        <v>2</v>
      </c>
      <c r="B7" s="49" t="s">
        <v>240</v>
      </c>
      <c r="C7" s="44" t="s">
        <v>242</v>
      </c>
      <c r="D7" s="4"/>
      <c r="E7" s="5"/>
      <c r="F7" s="5"/>
      <c r="G7" s="6"/>
      <c r="H7" s="4"/>
      <c r="I7" s="6">
        <v>2</v>
      </c>
      <c r="J7" s="7">
        <f t="shared" si="0"/>
        <v>76376.04</v>
      </c>
    </row>
    <row r="8" spans="1:10" ht="14.25" customHeight="1">
      <c r="A8" s="47">
        <f t="shared" si="1"/>
        <v>3</v>
      </c>
      <c r="B8" s="49" t="s">
        <v>243</v>
      </c>
      <c r="C8" s="44" t="s">
        <v>244</v>
      </c>
      <c r="D8" s="4">
        <v>400</v>
      </c>
      <c r="E8" s="5"/>
      <c r="F8" s="5"/>
      <c r="G8" s="6">
        <v>1.55</v>
      </c>
      <c r="H8" s="4"/>
      <c r="I8" s="6"/>
      <c r="J8" s="7">
        <f t="shared" si="0"/>
        <v>76777.59</v>
      </c>
    </row>
    <row r="9" spans="1:10" ht="14.25" customHeight="1">
      <c r="A9" s="47">
        <f t="shared" si="1"/>
        <v>4</v>
      </c>
      <c r="B9" s="49" t="s">
        <v>245</v>
      </c>
      <c r="C9" s="44" t="s">
        <v>246</v>
      </c>
      <c r="D9" s="4">
        <v>300</v>
      </c>
      <c r="E9" s="5"/>
      <c r="F9" s="5"/>
      <c r="G9" s="6">
        <v>2.27</v>
      </c>
      <c r="H9" s="4"/>
      <c r="I9" s="6"/>
      <c r="J9" s="7">
        <f t="shared" si="0"/>
        <v>77079.86</v>
      </c>
    </row>
    <row r="10" spans="1:10" ht="14.25" customHeight="1">
      <c r="A10" s="47">
        <f t="shared" si="1"/>
        <v>5</v>
      </c>
      <c r="B10" s="49" t="s">
        <v>245</v>
      </c>
      <c r="C10" s="44" t="s">
        <v>247</v>
      </c>
      <c r="D10" s="4">
        <v>150</v>
      </c>
      <c r="E10" s="5"/>
      <c r="F10" s="5"/>
      <c r="G10" s="6">
        <v>2.2</v>
      </c>
      <c r="H10" s="4"/>
      <c r="I10" s="6"/>
      <c r="J10" s="7">
        <f t="shared" si="0"/>
        <v>77232.06</v>
      </c>
    </row>
    <row r="11" spans="1:10" ht="14.25" customHeight="1">
      <c r="A11" s="47">
        <f t="shared" si="1"/>
        <v>6</v>
      </c>
      <c r="B11" s="49" t="s">
        <v>248</v>
      </c>
      <c r="C11" s="45" t="s">
        <v>249</v>
      </c>
      <c r="D11" s="4">
        <v>250</v>
      </c>
      <c r="E11" s="5"/>
      <c r="F11" s="5"/>
      <c r="G11" s="6">
        <v>3.93</v>
      </c>
      <c r="H11" s="4"/>
      <c r="I11" s="6"/>
      <c r="J11" s="7">
        <f t="shared" si="0"/>
        <v>77485.98999999999</v>
      </c>
    </row>
    <row r="12" spans="1:10" ht="14.25" customHeight="1">
      <c r="A12" s="47">
        <f t="shared" si="1"/>
        <v>7</v>
      </c>
      <c r="B12" s="49" t="s">
        <v>248</v>
      </c>
      <c r="C12" s="45" t="s">
        <v>250</v>
      </c>
      <c r="D12" s="4">
        <v>200</v>
      </c>
      <c r="E12" s="5"/>
      <c r="F12" s="5"/>
      <c r="G12" s="6">
        <v>1.98</v>
      </c>
      <c r="H12" s="4"/>
      <c r="I12" s="6"/>
      <c r="J12" s="7">
        <f t="shared" si="0"/>
        <v>77687.96999999999</v>
      </c>
    </row>
    <row r="13" spans="1:10" ht="14.25" customHeight="1">
      <c r="A13" s="47">
        <f t="shared" si="1"/>
        <v>8</v>
      </c>
      <c r="B13" s="49" t="s">
        <v>251</v>
      </c>
      <c r="C13" s="45" t="s">
        <v>252</v>
      </c>
      <c r="D13" s="4">
        <v>500</v>
      </c>
      <c r="E13" s="5"/>
      <c r="F13" s="5"/>
      <c r="G13" s="6">
        <v>7.76</v>
      </c>
      <c r="H13" s="4"/>
      <c r="I13" s="6"/>
      <c r="J13" s="7">
        <f t="shared" si="0"/>
        <v>78195.72999999998</v>
      </c>
    </row>
    <row r="14" spans="1:10" ht="14.25" customHeight="1">
      <c r="A14" s="47">
        <f t="shared" si="1"/>
        <v>9</v>
      </c>
      <c r="B14" s="49" t="s">
        <v>253</v>
      </c>
      <c r="C14" s="45" t="s">
        <v>254</v>
      </c>
      <c r="D14" s="4">
        <v>150</v>
      </c>
      <c r="E14" s="5"/>
      <c r="F14" s="5"/>
      <c r="G14" s="6">
        <v>2.22</v>
      </c>
      <c r="H14" s="4"/>
      <c r="I14" s="6"/>
      <c r="J14" s="7">
        <f t="shared" si="0"/>
        <v>78347.94999999998</v>
      </c>
    </row>
    <row r="15" spans="1:10" ht="14.25" customHeight="1">
      <c r="A15" s="47">
        <f t="shared" si="1"/>
        <v>10</v>
      </c>
      <c r="B15" s="49" t="s">
        <v>255</v>
      </c>
      <c r="C15" s="45" t="s">
        <v>256</v>
      </c>
      <c r="D15" s="4">
        <v>150</v>
      </c>
      <c r="E15" s="5"/>
      <c r="F15" s="5"/>
      <c r="G15" s="6">
        <v>2.28</v>
      </c>
      <c r="H15" s="4"/>
      <c r="I15" s="6"/>
      <c r="J15" s="7">
        <f t="shared" si="0"/>
        <v>78500.22999999998</v>
      </c>
    </row>
    <row r="16" spans="1:10" ht="14.25" customHeight="1">
      <c r="A16" s="47">
        <f t="shared" si="1"/>
        <v>11</v>
      </c>
      <c r="B16" s="49" t="s">
        <v>255</v>
      </c>
      <c r="C16" s="45" t="s">
        <v>257</v>
      </c>
      <c r="D16" s="4">
        <v>250</v>
      </c>
      <c r="E16" s="5"/>
      <c r="F16" s="5"/>
      <c r="G16" s="6">
        <v>3.91</v>
      </c>
      <c r="H16" s="4"/>
      <c r="I16" s="6"/>
      <c r="J16" s="7">
        <f t="shared" si="0"/>
        <v>78754.13999999998</v>
      </c>
    </row>
    <row r="17" spans="1:10" ht="14.25" customHeight="1">
      <c r="A17" s="47">
        <f t="shared" si="1"/>
        <v>12</v>
      </c>
      <c r="B17" s="49" t="s">
        <v>258</v>
      </c>
      <c r="C17" s="45" t="s">
        <v>259</v>
      </c>
      <c r="D17" s="4">
        <v>250</v>
      </c>
      <c r="E17" s="5"/>
      <c r="F17" s="5"/>
      <c r="G17" s="6">
        <v>3.92</v>
      </c>
      <c r="H17" s="4"/>
      <c r="I17" s="6"/>
      <c r="J17" s="7">
        <f t="shared" si="0"/>
        <v>79008.05999999998</v>
      </c>
    </row>
    <row r="18" spans="1:10" ht="14.25" customHeight="1">
      <c r="A18" s="47">
        <f t="shared" si="1"/>
        <v>13</v>
      </c>
      <c r="B18" s="49" t="s">
        <v>260</v>
      </c>
      <c r="C18" s="45" t="s">
        <v>261</v>
      </c>
      <c r="D18" s="4">
        <v>300</v>
      </c>
      <c r="E18" s="5"/>
      <c r="F18" s="5"/>
      <c r="G18" s="6">
        <v>2.16</v>
      </c>
      <c r="H18" s="4"/>
      <c r="I18" s="6"/>
      <c r="J18" s="7">
        <f t="shared" si="0"/>
        <v>79310.21999999999</v>
      </c>
    </row>
    <row r="19" spans="1:10" ht="14.25" customHeight="1">
      <c r="A19" s="47">
        <f t="shared" si="1"/>
        <v>14</v>
      </c>
      <c r="B19" s="49" t="s">
        <v>262</v>
      </c>
      <c r="C19" s="45" t="s">
        <v>263</v>
      </c>
      <c r="D19" s="4">
        <v>150</v>
      </c>
      <c r="E19" s="5"/>
      <c r="F19" s="5"/>
      <c r="G19" s="6">
        <v>2.23</v>
      </c>
      <c r="H19" s="4"/>
      <c r="I19" s="6"/>
      <c r="J19" s="7">
        <f t="shared" si="0"/>
        <v>79462.44999999998</v>
      </c>
    </row>
    <row r="20" spans="1:10" ht="14.25" customHeight="1">
      <c r="A20" s="47">
        <f t="shared" si="1"/>
        <v>15</v>
      </c>
      <c r="B20" s="49" t="s">
        <v>264</v>
      </c>
      <c r="C20" s="45" t="s">
        <v>265</v>
      </c>
      <c r="D20" s="4">
        <v>400</v>
      </c>
      <c r="E20" s="5"/>
      <c r="F20" s="5"/>
      <c r="G20" s="6">
        <v>1.99</v>
      </c>
      <c r="H20" s="4"/>
      <c r="I20" s="6"/>
      <c r="J20" s="7">
        <f t="shared" si="0"/>
        <v>79864.43999999999</v>
      </c>
    </row>
    <row r="21" spans="1:10" ht="14.25" customHeight="1" thickBot="1">
      <c r="A21" s="48">
        <f t="shared" si="1"/>
        <v>16</v>
      </c>
      <c r="B21" s="50" t="s">
        <v>266</v>
      </c>
      <c r="C21" s="46" t="s">
        <v>267</v>
      </c>
      <c r="D21" s="26">
        <v>500</v>
      </c>
      <c r="E21" s="25"/>
      <c r="F21" s="25"/>
      <c r="G21" s="33">
        <v>2.66</v>
      </c>
      <c r="H21" s="4"/>
      <c r="I21" s="6"/>
      <c r="J21" s="7">
        <f t="shared" si="0"/>
        <v>80367.09999999999</v>
      </c>
    </row>
    <row r="22" spans="1:10" ht="14.25" customHeight="1">
      <c r="A22" s="13"/>
      <c r="B22" s="14"/>
      <c r="C22" s="15" t="s">
        <v>268</v>
      </c>
      <c r="D22" s="18">
        <f aca="true" t="shared" si="2" ref="D22:I22">SUM(D6:D21)</f>
        <v>4750</v>
      </c>
      <c r="E22" s="17">
        <f t="shared" si="2"/>
        <v>0</v>
      </c>
      <c r="F22" s="17">
        <f t="shared" si="2"/>
        <v>0</v>
      </c>
      <c r="G22" s="28">
        <f t="shared" si="2"/>
        <v>41.06</v>
      </c>
      <c r="H22" s="16">
        <f t="shared" si="2"/>
        <v>0</v>
      </c>
      <c r="I22" s="28">
        <f t="shared" si="2"/>
        <v>2</v>
      </c>
      <c r="J22" s="32">
        <f>J5+D22+E22+F22+G22-H22-I22</f>
        <v>80367.09999999999</v>
      </c>
    </row>
    <row r="23" spans="1:10" ht="14.25" customHeight="1" thickBot="1">
      <c r="A23" s="115"/>
      <c r="B23" s="115"/>
      <c r="C23" s="116" t="s">
        <v>269</v>
      </c>
      <c r="D23" s="75">
        <f aca="true" t="shared" si="3" ref="D23:J23">D22</f>
        <v>4750</v>
      </c>
      <c r="E23" s="41">
        <f t="shared" si="3"/>
        <v>0</v>
      </c>
      <c r="F23" s="41">
        <f t="shared" si="3"/>
        <v>0</v>
      </c>
      <c r="G23" s="117">
        <f t="shared" si="3"/>
        <v>41.06</v>
      </c>
      <c r="H23" s="41">
        <f t="shared" si="3"/>
        <v>0</v>
      </c>
      <c r="I23" s="117">
        <f t="shared" si="3"/>
        <v>2</v>
      </c>
      <c r="J23" s="117">
        <f t="shared" si="3"/>
        <v>80367.09999999999</v>
      </c>
    </row>
    <row r="24" spans="1:10" ht="14.25" customHeight="1" thickBot="1">
      <c r="A24" s="120"/>
      <c r="B24" s="120"/>
      <c r="C24" s="121" t="s">
        <v>270</v>
      </c>
      <c r="D24" s="122">
        <f>'[1]邮电卡'!$D$759+D23</f>
        <v>239086</v>
      </c>
      <c r="E24" s="123">
        <f>'[1]邮电卡'!$E$759+E23</f>
        <v>43064</v>
      </c>
      <c r="F24" s="123">
        <f>'[1]邮电卡'!$F$759+F23</f>
        <v>475.65</v>
      </c>
      <c r="G24" s="126">
        <f>'[1]邮电卡'!$G$759+G23</f>
        <v>518.04</v>
      </c>
      <c r="H24" s="123">
        <f>'[1]邮电卡'!$H$759+H23</f>
        <v>189408</v>
      </c>
      <c r="I24" s="123">
        <f>'[1]邮电卡'!$I$759+I23</f>
        <v>13368.59</v>
      </c>
      <c r="J24" s="126">
        <f>D24+E24+F24+G24-H24-I24</f>
        <v>80367.1</v>
      </c>
    </row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spans="1:10" s="51" customFormat="1" ht="18.75">
      <c r="A38" s="163" t="s">
        <v>271</v>
      </c>
      <c r="B38" s="163"/>
      <c r="C38" s="163"/>
      <c r="D38" s="163"/>
      <c r="E38" s="163"/>
      <c r="F38" s="163"/>
      <c r="G38" s="163"/>
      <c r="H38" s="163"/>
      <c r="I38" s="163"/>
      <c r="J38" s="163"/>
    </row>
    <row r="39" spans="1:10" s="51" customFormat="1" ht="19.5" thickBot="1">
      <c r="A39" s="163" t="s">
        <v>42</v>
      </c>
      <c r="B39" s="163"/>
      <c r="C39" s="163"/>
      <c r="D39" s="163"/>
      <c r="E39" s="163"/>
      <c r="F39" s="163"/>
      <c r="G39" s="163"/>
      <c r="H39" s="163"/>
      <c r="I39" s="163"/>
      <c r="J39" s="163"/>
    </row>
    <row r="40" spans="1:10" s="54" customFormat="1" ht="15.75" customHeight="1">
      <c r="A40" s="164"/>
      <c r="B40" s="166" t="s">
        <v>228</v>
      </c>
      <c r="C40" s="166" t="s">
        <v>229</v>
      </c>
      <c r="D40" s="169" t="s">
        <v>230</v>
      </c>
      <c r="E40" s="170"/>
      <c r="F40" s="170"/>
      <c r="G40" s="171"/>
      <c r="H40" s="169" t="s">
        <v>231</v>
      </c>
      <c r="I40" s="171"/>
      <c r="J40" s="166" t="s">
        <v>232</v>
      </c>
    </row>
    <row r="41" spans="1:10" s="54" customFormat="1" ht="15" thickBot="1">
      <c r="A41" s="165"/>
      <c r="B41" s="167"/>
      <c r="C41" s="167"/>
      <c r="D41" s="36" t="s">
        <v>233</v>
      </c>
      <c r="E41" s="37" t="s">
        <v>234</v>
      </c>
      <c r="F41" s="37" t="s">
        <v>235</v>
      </c>
      <c r="G41" s="38" t="s">
        <v>236</v>
      </c>
      <c r="H41" s="36" t="s">
        <v>237</v>
      </c>
      <c r="I41" s="38" t="s">
        <v>238</v>
      </c>
      <c r="J41" s="167"/>
    </row>
    <row r="42" spans="1:10" ht="14.25" customHeight="1">
      <c r="A42" s="60"/>
      <c r="B42" s="35"/>
      <c r="C42" s="34" t="s">
        <v>272</v>
      </c>
      <c r="D42" s="1"/>
      <c r="E42" s="2"/>
      <c r="F42" s="2"/>
      <c r="G42" s="3"/>
      <c r="H42" s="1"/>
      <c r="I42" s="3"/>
      <c r="J42" s="8">
        <v>80367.1</v>
      </c>
    </row>
    <row r="43" spans="1:10" ht="14.25" customHeight="1">
      <c r="A43" s="47">
        <v>1</v>
      </c>
      <c r="B43" s="49" t="s">
        <v>273</v>
      </c>
      <c r="C43" s="44" t="s">
        <v>242</v>
      </c>
      <c r="D43" s="4"/>
      <c r="E43" s="5"/>
      <c r="F43" s="5"/>
      <c r="G43" s="6"/>
      <c r="H43" s="4"/>
      <c r="I43" s="6">
        <v>2</v>
      </c>
      <c r="J43" s="7">
        <f aca="true" t="shared" si="4" ref="J43:J59">J42+D43+E43+F43+G43-H43-I43</f>
        <v>80365.1</v>
      </c>
    </row>
    <row r="44" spans="1:10" ht="14.25" customHeight="1">
      <c r="A44" s="47">
        <f aca="true" t="shared" si="5" ref="A44:A59">A43+1</f>
        <v>2</v>
      </c>
      <c r="B44" s="49" t="s">
        <v>274</v>
      </c>
      <c r="C44" s="44" t="s">
        <v>275</v>
      </c>
      <c r="D44" s="4">
        <v>300</v>
      </c>
      <c r="E44" s="5"/>
      <c r="F44" s="5"/>
      <c r="G44" s="6">
        <v>2.29</v>
      </c>
      <c r="H44" s="4"/>
      <c r="I44" s="6"/>
      <c r="J44" s="7">
        <f t="shared" si="4"/>
        <v>80667.39</v>
      </c>
    </row>
    <row r="45" spans="1:10" ht="14.25" customHeight="1">
      <c r="A45" s="47">
        <f t="shared" si="5"/>
        <v>3</v>
      </c>
      <c r="B45" s="49" t="s">
        <v>276</v>
      </c>
      <c r="C45" s="44" t="s">
        <v>277</v>
      </c>
      <c r="D45" s="4">
        <v>200</v>
      </c>
      <c r="E45" s="5"/>
      <c r="F45" s="5"/>
      <c r="G45" s="6">
        <v>0.37</v>
      </c>
      <c r="H45" s="4"/>
      <c r="I45" s="6"/>
      <c r="J45" s="7">
        <f t="shared" si="4"/>
        <v>80867.76</v>
      </c>
    </row>
    <row r="46" spans="1:10" ht="14.25" customHeight="1">
      <c r="A46" s="47">
        <f t="shared" si="5"/>
        <v>4</v>
      </c>
      <c r="B46" s="49" t="s">
        <v>276</v>
      </c>
      <c r="C46" s="44" t="s">
        <v>278</v>
      </c>
      <c r="D46" s="4">
        <v>600</v>
      </c>
      <c r="E46" s="5"/>
      <c r="F46" s="5"/>
      <c r="G46" s="6">
        <v>3.17</v>
      </c>
      <c r="H46" s="4"/>
      <c r="I46" s="6"/>
      <c r="J46" s="7">
        <f t="shared" si="4"/>
        <v>81470.93</v>
      </c>
    </row>
    <row r="47" spans="1:10" ht="14.25" customHeight="1">
      <c r="A47" s="47">
        <f t="shared" si="5"/>
        <v>5</v>
      </c>
      <c r="B47" s="49" t="s">
        <v>276</v>
      </c>
      <c r="C47" s="44" t="s">
        <v>279</v>
      </c>
      <c r="D47" s="4"/>
      <c r="E47" s="5"/>
      <c r="F47" s="5"/>
      <c r="G47" s="6"/>
      <c r="H47" s="4"/>
      <c r="I47" s="6">
        <v>3.02</v>
      </c>
      <c r="J47" s="7">
        <f t="shared" si="4"/>
        <v>81467.90999999999</v>
      </c>
    </row>
    <row r="48" spans="1:10" ht="14.25" customHeight="1">
      <c r="A48" s="47">
        <f t="shared" si="5"/>
        <v>6</v>
      </c>
      <c r="B48" s="49" t="s">
        <v>280</v>
      </c>
      <c r="C48" s="45" t="s">
        <v>281</v>
      </c>
      <c r="D48" s="4">
        <v>400</v>
      </c>
      <c r="E48" s="5"/>
      <c r="F48" s="5"/>
      <c r="G48" s="6">
        <v>0.91</v>
      </c>
      <c r="H48" s="4"/>
      <c r="I48" s="6"/>
      <c r="J48" s="7">
        <f t="shared" si="4"/>
        <v>81868.81999999999</v>
      </c>
    </row>
    <row r="49" spans="1:10" ht="14.25" customHeight="1">
      <c r="A49" s="47">
        <f t="shared" si="5"/>
        <v>7</v>
      </c>
      <c r="B49" s="49" t="s">
        <v>282</v>
      </c>
      <c r="C49" s="45" t="s">
        <v>283</v>
      </c>
      <c r="D49" s="4">
        <v>300</v>
      </c>
      <c r="E49" s="5"/>
      <c r="F49" s="5"/>
      <c r="G49" s="6">
        <v>2.15</v>
      </c>
      <c r="H49" s="4"/>
      <c r="I49" s="6"/>
      <c r="J49" s="7">
        <f t="shared" si="4"/>
        <v>82170.96999999999</v>
      </c>
    </row>
    <row r="50" spans="1:10" ht="14.25" customHeight="1">
      <c r="A50" s="47">
        <f t="shared" si="5"/>
        <v>8</v>
      </c>
      <c r="B50" s="49" t="s">
        <v>282</v>
      </c>
      <c r="C50" s="45" t="s">
        <v>284</v>
      </c>
      <c r="D50" s="4">
        <v>400</v>
      </c>
      <c r="E50" s="5"/>
      <c r="F50" s="5"/>
      <c r="G50" s="6">
        <v>1.52</v>
      </c>
      <c r="H50" s="4"/>
      <c r="I50" s="6"/>
      <c r="J50" s="7">
        <f t="shared" si="4"/>
        <v>82572.48999999999</v>
      </c>
    </row>
    <row r="51" spans="1:10" ht="14.25" customHeight="1">
      <c r="A51" s="47">
        <f t="shared" si="5"/>
        <v>9</v>
      </c>
      <c r="B51" s="49" t="s">
        <v>285</v>
      </c>
      <c r="C51" s="45" t="s">
        <v>286</v>
      </c>
      <c r="D51" s="4">
        <v>250</v>
      </c>
      <c r="E51" s="5"/>
      <c r="F51" s="5"/>
      <c r="G51" s="6">
        <v>0.76</v>
      </c>
      <c r="H51" s="4"/>
      <c r="I51" s="6"/>
      <c r="J51" s="7">
        <f t="shared" si="4"/>
        <v>82823.24999999999</v>
      </c>
    </row>
    <row r="52" spans="1:10" ht="14.25" customHeight="1">
      <c r="A52" s="47">
        <f t="shared" si="5"/>
        <v>10</v>
      </c>
      <c r="B52" s="49" t="s">
        <v>287</v>
      </c>
      <c r="C52" s="45" t="s">
        <v>288</v>
      </c>
      <c r="D52" s="4"/>
      <c r="E52" s="5"/>
      <c r="F52" s="5"/>
      <c r="G52" s="6"/>
      <c r="H52" s="4">
        <v>1730</v>
      </c>
      <c r="I52" s="6"/>
      <c r="J52" s="7">
        <f t="shared" si="4"/>
        <v>81093.24999999999</v>
      </c>
    </row>
    <row r="53" spans="1:10" ht="14.25" customHeight="1">
      <c r="A53" s="47">
        <f t="shared" si="5"/>
        <v>11</v>
      </c>
      <c r="B53" s="49" t="s">
        <v>289</v>
      </c>
      <c r="C53" s="45" t="s">
        <v>290</v>
      </c>
      <c r="D53" s="4"/>
      <c r="E53" s="5"/>
      <c r="F53" s="5"/>
      <c r="G53" s="6"/>
      <c r="H53" s="4">
        <v>6400</v>
      </c>
      <c r="I53" s="6"/>
      <c r="J53" s="7">
        <f t="shared" si="4"/>
        <v>74693.24999999999</v>
      </c>
    </row>
    <row r="54" spans="1:10" ht="14.25" customHeight="1">
      <c r="A54" s="47">
        <f t="shared" si="5"/>
        <v>12</v>
      </c>
      <c r="B54" s="49" t="s">
        <v>289</v>
      </c>
      <c r="C54" s="45" t="s">
        <v>291</v>
      </c>
      <c r="D54" s="4"/>
      <c r="E54" s="5"/>
      <c r="F54" s="5"/>
      <c r="G54" s="6"/>
      <c r="H54" s="4">
        <v>10300</v>
      </c>
      <c r="I54" s="6"/>
      <c r="J54" s="7">
        <f t="shared" si="4"/>
        <v>64393.249999999985</v>
      </c>
    </row>
    <row r="55" spans="1:10" ht="14.25" customHeight="1">
      <c r="A55" s="47">
        <f t="shared" si="5"/>
        <v>13</v>
      </c>
      <c r="B55" s="49" t="s">
        <v>292</v>
      </c>
      <c r="C55" s="45" t="s">
        <v>293</v>
      </c>
      <c r="D55" s="4">
        <v>300</v>
      </c>
      <c r="E55" s="5"/>
      <c r="F55" s="5"/>
      <c r="G55" s="6">
        <v>3.11</v>
      </c>
      <c r="H55" s="4"/>
      <c r="I55" s="6"/>
      <c r="J55" s="7">
        <f t="shared" si="4"/>
        <v>64696.359999999986</v>
      </c>
    </row>
    <row r="56" spans="1:10" ht="14.25" customHeight="1">
      <c r="A56" s="47">
        <f t="shared" si="5"/>
        <v>14</v>
      </c>
      <c r="B56" s="49" t="s">
        <v>292</v>
      </c>
      <c r="C56" s="45" t="s">
        <v>294</v>
      </c>
      <c r="D56" s="4">
        <v>200</v>
      </c>
      <c r="E56" s="5"/>
      <c r="F56" s="5"/>
      <c r="G56" s="6">
        <v>2.7</v>
      </c>
      <c r="H56" s="4"/>
      <c r="I56" s="6"/>
      <c r="J56" s="7">
        <f t="shared" si="4"/>
        <v>64899.05999999998</v>
      </c>
    </row>
    <row r="57" spans="1:10" ht="14.25" customHeight="1">
      <c r="A57" s="47">
        <f t="shared" si="5"/>
        <v>15</v>
      </c>
      <c r="B57" s="49" t="s">
        <v>295</v>
      </c>
      <c r="C57" s="45" t="s">
        <v>296</v>
      </c>
      <c r="D57" s="4"/>
      <c r="E57" s="5"/>
      <c r="F57" s="5"/>
      <c r="G57" s="6"/>
      <c r="H57" s="4">
        <v>900</v>
      </c>
      <c r="I57" s="6"/>
      <c r="J57" s="7">
        <f t="shared" si="4"/>
        <v>63999.05999999998</v>
      </c>
    </row>
    <row r="58" spans="1:10" ht="14.25" customHeight="1">
      <c r="A58" s="47">
        <f t="shared" si="5"/>
        <v>16</v>
      </c>
      <c r="B58" s="73" t="s">
        <v>295</v>
      </c>
      <c r="C58" s="74" t="s">
        <v>297</v>
      </c>
      <c r="D58" s="75"/>
      <c r="E58" s="9"/>
      <c r="F58" s="9"/>
      <c r="G58" s="10"/>
      <c r="H58" s="4">
        <v>4250</v>
      </c>
      <c r="I58" s="6"/>
      <c r="J58" s="7">
        <f t="shared" si="4"/>
        <v>59749.05999999998</v>
      </c>
    </row>
    <row r="59" spans="1:10" ht="14.25" customHeight="1" thickBot="1">
      <c r="A59" s="47">
        <f t="shared" si="5"/>
        <v>17</v>
      </c>
      <c r="B59" s="50" t="s">
        <v>298</v>
      </c>
      <c r="C59" s="46" t="s">
        <v>299</v>
      </c>
      <c r="D59" s="26">
        <v>200</v>
      </c>
      <c r="E59" s="25"/>
      <c r="F59" s="25"/>
      <c r="G59" s="33">
        <v>0.68</v>
      </c>
      <c r="H59" s="4"/>
      <c r="I59" s="6"/>
      <c r="J59" s="7">
        <f t="shared" si="4"/>
        <v>59949.73999999998</v>
      </c>
    </row>
    <row r="60" spans="1:10" ht="14.25" customHeight="1">
      <c r="A60" s="13"/>
      <c r="B60" s="14"/>
      <c r="C60" s="15" t="s">
        <v>268</v>
      </c>
      <c r="D60" s="18">
        <f aca="true" t="shared" si="6" ref="D60:I60">SUM(D43:D59)</f>
        <v>3150</v>
      </c>
      <c r="E60" s="17">
        <f t="shared" si="6"/>
        <v>0</v>
      </c>
      <c r="F60" s="17">
        <f t="shared" si="6"/>
        <v>0</v>
      </c>
      <c r="G60" s="28">
        <f t="shared" si="6"/>
        <v>17.66</v>
      </c>
      <c r="H60" s="16">
        <f t="shared" si="6"/>
        <v>23580</v>
      </c>
      <c r="I60" s="76">
        <f t="shared" si="6"/>
        <v>5.02</v>
      </c>
      <c r="J60" s="12">
        <f>J42+D60+E60+F60+G60-H60-I60</f>
        <v>59949.74000000001</v>
      </c>
    </row>
    <row r="61" spans="1:10" ht="14.25" customHeight="1" thickBot="1">
      <c r="A61" s="115"/>
      <c r="B61" s="115"/>
      <c r="C61" s="116" t="s">
        <v>300</v>
      </c>
      <c r="D61" s="75">
        <f aca="true" t="shared" si="7" ref="D61:J61">D60</f>
        <v>3150</v>
      </c>
      <c r="E61" s="41">
        <f t="shared" si="7"/>
        <v>0</v>
      </c>
      <c r="F61" s="41">
        <f t="shared" si="7"/>
        <v>0</v>
      </c>
      <c r="G61" s="117">
        <f t="shared" si="7"/>
        <v>17.66</v>
      </c>
      <c r="H61" s="41">
        <f t="shared" si="7"/>
        <v>23580</v>
      </c>
      <c r="I61" s="118">
        <f t="shared" si="7"/>
        <v>5.02</v>
      </c>
      <c r="J61" s="119">
        <f t="shared" si="7"/>
        <v>59949.74000000001</v>
      </c>
    </row>
    <row r="62" spans="1:10" ht="14.25" customHeight="1" thickBot="1">
      <c r="A62" s="120"/>
      <c r="B62" s="120"/>
      <c r="C62" s="121" t="s">
        <v>301</v>
      </c>
      <c r="D62" s="122">
        <f>D24+D61</f>
        <v>242236</v>
      </c>
      <c r="E62" s="123">
        <f>E61+E24</f>
        <v>43064</v>
      </c>
      <c r="F62" s="123">
        <f>F61+F24</f>
        <v>475.65</v>
      </c>
      <c r="G62" s="126">
        <f>G61+G24</f>
        <v>535.6999999999999</v>
      </c>
      <c r="H62" s="123">
        <f>H61+H24</f>
        <v>212988</v>
      </c>
      <c r="I62" s="124">
        <f>I61+I24</f>
        <v>13373.61</v>
      </c>
      <c r="J62" s="125">
        <f>D62+E62+F62+G62-H62-I62</f>
        <v>59949.740000000034</v>
      </c>
    </row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spans="1:10" s="51" customFormat="1" ht="18.75">
      <c r="A76" s="163" t="s">
        <v>302</v>
      </c>
      <c r="B76" s="163"/>
      <c r="C76" s="163"/>
      <c r="D76" s="163"/>
      <c r="E76" s="163"/>
      <c r="F76" s="163"/>
      <c r="G76" s="163"/>
      <c r="H76" s="163"/>
      <c r="I76" s="163"/>
      <c r="J76" s="163"/>
    </row>
    <row r="77" spans="1:10" s="51" customFormat="1" ht="19.5" thickBot="1">
      <c r="A77" s="163" t="s">
        <v>42</v>
      </c>
      <c r="B77" s="163"/>
      <c r="C77" s="163"/>
      <c r="D77" s="163"/>
      <c r="E77" s="163"/>
      <c r="F77" s="163"/>
      <c r="G77" s="163"/>
      <c r="H77" s="163"/>
      <c r="I77" s="163"/>
      <c r="J77" s="163"/>
    </row>
    <row r="78" spans="1:10" s="54" customFormat="1" ht="15.75" customHeight="1">
      <c r="A78" s="164"/>
      <c r="B78" s="166" t="s">
        <v>228</v>
      </c>
      <c r="C78" s="166" t="s">
        <v>229</v>
      </c>
      <c r="D78" s="169" t="s">
        <v>230</v>
      </c>
      <c r="E78" s="170"/>
      <c r="F78" s="170"/>
      <c r="G78" s="171"/>
      <c r="H78" s="169" t="s">
        <v>231</v>
      </c>
      <c r="I78" s="171"/>
      <c r="J78" s="166" t="s">
        <v>232</v>
      </c>
    </row>
    <row r="79" spans="1:10" s="54" customFormat="1" ht="15" thickBot="1">
      <c r="A79" s="165"/>
      <c r="B79" s="167"/>
      <c r="C79" s="167"/>
      <c r="D79" s="36" t="s">
        <v>233</v>
      </c>
      <c r="E79" s="37" t="s">
        <v>234</v>
      </c>
      <c r="F79" s="37" t="s">
        <v>235</v>
      </c>
      <c r="G79" s="38" t="s">
        <v>236</v>
      </c>
      <c r="H79" s="36" t="s">
        <v>237</v>
      </c>
      <c r="I79" s="38" t="s">
        <v>238</v>
      </c>
      <c r="J79" s="167"/>
    </row>
    <row r="80" spans="1:10" ht="14.25">
      <c r="A80" s="60"/>
      <c r="B80" s="35"/>
      <c r="C80" s="34" t="s">
        <v>272</v>
      </c>
      <c r="D80" s="1"/>
      <c r="E80" s="2"/>
      <c r="F80" s="2"/>
      <c r="G80" s="3"/>
      <c r="H80" s="1"/>
      <c r="I80" s="3"/>
      <c r="J80" s="8">
        <f>J62</f>
        <v>59949.740000000034</v>
      </c>
    </row>
    <row r="81" spans="1:10" ht="12.75" customHeight="1">
      <c r="A81" s="47">
        <v>1</v>
      </c>
      <c r="B81" s="49" t="s">
        <v>303</v>
      </c>
      <c r="C81" s="44" t="s">
        <v>304</v>
      </c>
      <c r="D81" s="4">
        <v>2830</v>
      </c>
      <c r="E81" s="5"/>
      <c r="F81" s="5"/>
      <c r="G81" s="6"/>
      <c r="H81" s="4"/>
      <c r="I81" s="6"/>
      <c r="J81" s="7">
        <f aca="true" t="shared" si="8" ref="J81:J95">J80+D81+E81+F81+G81-H81-I81</f>
        <v>62779.740000000034</v>
      </c>
    </row>
    <row r="82" spans="1:10" ht="12.75" customHeight="1">
      <c r="A82" s="47">
        <f aca="true" t="shared" si="9" ref="A82:A95">A81+1</f>
        <v>2</v>
      </c>
      <c r="B82" s="49" t="s">
        <v>305</v>
      </c>
      <c r="C82" s="83" t="s">
        <v>306</v>
      </c>
      <c r="D82" s="4">
        <v>805</v>
      </c>
      <c r="E82" s="5"/>
      <c r="F82" s="5"/>
      <c r="G82" s="6"/>
      <c r="H82" s="4"/>
      <c r="I82" s="6"/>
      <c r="J82" s="7">
        <f t="shared" si="8"/>
        <v>63584.740000000034</v>
      </c>
    </row>
    <row r="83" spans="1:10" ht="12.75" customHeight="1">
      <c r="A83" s="47">
        <f t="shared" si="9"/>
        <v>3</v>
      </c>
      <c r="B83" s="49" t="s">
        <v>307</v>
      </c>
      <c r="C83" s="44" t="s">
        <v>308</v>
      </c>
      <c r="D83" s="4"/>
      <c r="E83" s="5"/>
      <c r="F83" s="5"/>
      <c r="G83" s="6"/>
      <c r="H83" s="4">
        <v>6000</v>
      </c>
      <c r="I83" s="6"/>
      <c r="J83" s="7">
        <f t="shared" si="8"/>
        <v>57584.740000000034</v>
      </c>
    </row>
    <row r="84" spans="1:10" ht="12.75" customHeight="1">
      <c r="A84" s="47">
        <f t="shared" si="9"/>
        <v>4</v>
      </c>
      <c r="B84" s="49" t="s">
        <v>309</v>
      </c>
      <c r="C84" s="44" t="s">
        <v>61</v>
      </c>
      <c r="D84" s="4"/>
      <c r="E84" s="5"/>
      <c r="F84" s="5"/>
      <c r="G84" s="6"/>
      <c r="H84" s="4"/>
      <c r="I84" s="6">
        <v>2</v>
      </c>
      <c r="J84" s="7">
        <f t="shared" si="8"/>
        <v>57582.740000000034</v>
      </c>
    </row>
    <row r="85" spans="1:10" ht="12.75" customHeight="1">
      <c r="A85" s="47">
        <f t="shared" si="9"/>
        <v>5</v>
      </c>
      <c r="B85" s="49" t="s">
        <v>310</v>
      </c>
      <c r="C85" s="44" t="s">
        <v>311</v>
      </c>
      <c r="D85" s="4"/>
      <c r="E85" s="5"/>
      <c r="F85" s="5"/>
      <c r="G85" s="6"/>
      <c r="H85" s="4">
        <v>500</v>
      </c>
      <c r="I85" s="6"/>
      <c r="J85" s="7">
        <f t="shared" si="8"/>
        <v>57082.740000000034</v>
      </c>
    </row>
    <row r="86" spans="1:10" ht="12.75" customHeight="1">
      <c r="A86" s="47">
        <f t="shared" si="9"/>
        <v>6</v>
      </c>
      <c r="B86" s="49" t="s">
        <v>310</v>
      </c>
      <c r="C86" s="45" t="s">
        <v>312</v>
      </c>
      <c r="D86" s="4"/>
      <c r="E86" s="5"/>
      <c r="F86" s="5"/>
      <c r="G86" s="6"/>
      <c r="H86" s="4">
        <v>1200</v>
      </c>
      <c r="I86" s="6"/>
      <c r="J86" s="7">
        <f t="shared" si="8"/>
        <v>55882.740000000034</v>
      </c>
    </row>
    <row r="87" spans="1:10" ht="12.75" customHeight="1">
      <c r="A87" s="47">
        <f t="shared" si="9"/>
        <v>7</v>
      </c>
      <c r="B87" s="49" t="s">
        <v>313</v>
      </c>
      <c r="C87" s="45" t="s">
        <v>314</v>
      </c>
      <c r="D87" s="4"/>
      <c r="E87" s="5"/>
      <c r="F87" s="5"/>
      <c r="G87" s="6"/>
      <c r="H87" s="4">
        <v>1750</v>
      </c>
      <c r="I87" s="6"/>
      <c r="J87" s="7">
        <f t="shared" si="8"/>
        <v>54132.740000000034</v>
      </c>
    </row>
    <row r="88" spans="1:10" ht="12.75" customHeight="1">
      <c r="A88" s="47">
        <f t="shared" si="9"/>
        <v>8</v>
      </c>
      <c r="B88" s="49" t="s">
        <v>315</v>
      </c>
      <c r="C88" s="45" t="s">
        <v>316</v>
      </c>
      <c r="D88" s="4"/>
      <c r="E88" s="5"/>
      <c r="F88" s="5"/>
      <c r="G88" s="6"/>
      <c r="H88" s="4">
        <v>16000</v>
      </c>
      <c r="I88" s="6"/>
      <c r="J88" s="7">
        <f t="shared" si="8"/>
        <v>38132.740000000034</v>
      </c>
    </row>
    <row r="89" spans="1:10" ht="12.75" customHeight="1">
      <c r="A89" s="47">
        <f t="shared" si="9"/>
        <v>9</v>
      </c>
      <c r="B89" s="49" t="s">
        <v>317</v>
      </c>
      <c r="C89" s="45" t="s">
        <v>318</v>
      </c>
      <c r="D89" s="4"/>
      <c r="E89" s="5"/>
      <c r="F89" s="5">
        <v>124.59</v>
      </c>
      <c r="G89" s="6"/>
      <c r="H89" s="4"/>
      <c r="I89" s="6"/>
      <c r="J89" s="7">
        <f t="shared" si="8"/>
        <v>38257.33000000003</v>
      </c>
    </row>
    <row r="90" spans="1:10" ht="12.75" customHeight="1">
      <c r="A90" s="47">
        <f t="shared" si="9"/>
        <v>10</v>
      </c>
      <c r="B90" s="49" t="s">
        <v>319</v>
      </c>
      <c r="C90" s="45" t="s">
        <v>320</v>
      </c>
      <c r="D90" s="4"/>
      <c r="E90" s="5"/>
      <c r="F90" s="5"/>
      <c r="G90" s="6"/>
      <c r="H90" s="4">
        <v>7200</v>
      </c>
      <c r="I90" s="6"/>
      <c r="J90" s="7">
        <f t="shared" si="8"/>
        <v>31057.33000000003</v>
      </c>
    </row>
    <row r="91" spans="1:10" ht="12.75" customHeight="1">
      <c r="A91" s="47">
        <f t="shared" si="9"/>
        <v>11</v>
      </c>
      <c r="B91" s="49" t="s">
        <v>321</v>
      </c>
      <c r="C91" s="83" t="s">
        <v>306</v>
      </c>
      <c r="D91" s="4">
        <v>300</v>
      </c>
      <c r="E91" s="5"/>
      <c r="F91" s="5"/>
      <c r="G91" s="6"/>
      <c r="H91" s="4"/>
      <c r="I91" s="6"/>
      <c r="J91" s="7">
        <f t="shared" si="8"/>
        <v>31357.33000000003</v>
      </c>
    </row>
    <row r="92" spans="1:10" ht="12.75" customHeight="1">
      <c r="A92" s="47">
        <f t="shared" si="9"/>
        <v>12</v>
      </c>
      <c r="B92" s="49" t="s">
        <v>321</v>
      </c>
      <c r="C92" s="83" t="s">
        <v>306</v>
      </c>
      <c r="D92" s="4">
        <v>900</v>
      </c>
      <c r="E92" s="5"/>
      <c r="F92" s="5"/>
      <c r="G92" s="6"/>
      <c r="H92" s="4"/>
      <c r="I92" s="6"/>
      <c r="J92" s="7">
        <f t="shared" si="8"/>
        <v>32257.33000000003</v>
      </c>
    </row>
    <row r="93" spans="1:10" ht="12.75" customHeight="1">
      <c r="A93" s="47">
        <f t="shared" si="9"/>
        <v>13</v>
      </c>
      <c r="B93" s="49" t="s">
        <v>321</v>
      </c>
      <c r="C93" s="45" t="s">
        <v>322</v>
      </c>
      <c r="D93" s="4"/>
      <c r="E93" s="5"/>
      <c r="F93" s="5"/>
      <c r="G93" s="6"/>
      <c r="H93" s="4"/>
      <c r="I93" s="6">
        <v>4.5</v>
      </c>
      <c r="J93" s="7">
        <f t="shared" si="8"/>
        <v>32252.83000000003</v>
      </c>
    </row>
    <row r="94" spans="1:10" ht="12.75" customHeight="1">
      <c r="A94" s="47">
        <f t="shared" si="9"/>
        <v>14</v>
      </c>
      <c r="B94" s="49" t="s">
        <v>323</v>
      </c>
      <c r="C94" s="45" t="s">
        <v>324</v>
      </c>
      <c r="D94" s="4">
        <v>650</v>
      </c>
      <c r="E94" s="5"/>
      <c r="F94" s="5"/>
      <c r="G94" s="6"/>
      <c r="H94" s="4"/>
      <c r="I94" s="6"/>
      <c r="J94" s="7">
        <f t="shared" si="8"/>
        <v>32902.83000000003</v>
      </c>
    </row>
    <row r="95" spans="1:10" ht="12.75" customHeight="1" thickBot="1">
      <c r="A95" s="47">
        <f t="shared" si="9"/>
        <v>15</v>
      </c>
      <c r="B95" s="49" t="s">
        <v>325</v>
      </c>
      <c r="C95" s="45" t="s">
        <v>326</v>
      </c>
      <c r="D95" s="4"/>
      <c r="E95" s="5"/>
      <c r="F95" s="5"/>
      <c r="G95" s="6"/>
      <c r="H95" s="4">
        <v>3800</v>
      </c>
      <c r="I95" s="6"/>
      <c r="J95" s="7">
        <f t="shared" si="8"/>
        <v>29102.83000000003</v>
      </c>
    </row>
    <row r="96" spans="1:10" ht="12.75" customHeight="1">
      <c r="A96" s="13"/>
      <c r="B96" s="14"/>
      <c r="C96" s="15" t="s">
        <v>268</v>
      </c>
      <c r="D96" s="18">
        <f aca="true" t="shared" si="10" ref="D96:I96">SUM(D81:D95)</f>
        <v>5485</v>
      </c>
      <c r="E96" s="17">
        <f t="shared" si="10"/>
        <v>0</v>
      </c>
      <c r="F96" s="17">
        <f t="shared" si="10"/>
        <v>124.59</v>
      </c>
      <c r="G96" s="28">
        <f t="shared" si="10"/>
        <v>0</v>
      </c>
      <c r="H96" s="16">
        <f t="shared" si="10"/>
        <v>36450</v>
      </c>
      <c r="I96" s="76">
        <f t="shared" si="10"/>
        <v>6.5</v>
      </c>
      <c r="J96" s="12">
        <f>J80+D96+E96+F96+G96-H96-I96</f>
        <v>29102.83000000003</v>
      </c>
    </row>
    <row r="97" spans="1:10" ht="12.75" customHeight="1" thickBot="1">
      <c r="A97" s="115"/>
      <c r="B97" s="115"/>
      <c r="C97" s="116" t="s">
        <v>327</v>
      </c>
      <c r="D97" s="75">
        <f aca="true" t="shared" si="11" ref="D97:J97">D96</f>
        <v>5485</v>
      </c>
      <c r="E97" s="41">
        <f t="shared" si="11"/>
        <v>0</v>
      </c>
      <c r="F97" s="41">
        <f t="shared" si="11"/>
        <v>124.59</v>
      </c>
      <c r="G97" s="117">
        <f t="shared" si="11"/>
        <v>0</v>
      </c>
      <c r="H97" s="41">
        <f t="shared" si="11"/>
        <v>36450</v>
      </c>
      <c r="I97" s="118">
        <f t="shared" si="11"/>
        <v>6.5</v>
      </c>
      <c r="J97" s="119">
        <f t="shared" si="11"/>
        <v>29102.83000000003</v>
      </c>
    </row>
    <row r="98" spans="1:10" ht="12.75" customHeight="1" thickBot="1">
      <c r="A98" s="120"/>
      <c r="B98" s="120"/>
      <c r="C98" s="133" t="s">
        <v>328</v>
      </c>
      <c r="D98" s="122">
        <f>D62+D97</f>
        <v>247721</v>
      </c>
      <c r="E98" s="134">
        <f>E62+E97</f>
        <v>43064</v>
      </c>
      <c r="F98" s="134">
        <f>F62+F97</f>
        <v>600.24</v>
      </c>
      <c r="G98" s="136">
        <f>G62+G97</f>
        <v>535.6999999999999</v>
      </c>
      <c r="H98" s="122">
        <f>H97+H62</f>
        <v>249438</v>
      </c>
      <c r="I98" s="135">
        <f>I97+I62</f>
        <v>13380.11</v>
      </c>
      <c r="J98" s="126">
        <f>D98+E98+F98+G98-H98-I98</f>
        <v>29102.83</v>
      </c>
    </row>
    <row r="99" ht="14.25"/>
    <row r="100" spans="1:10" s="51" customFormat="1" ht="18.75">
      <c r="A100" s="163" t="s">
        <v>329</v>
      </c>
      <c r="B100" s="163"/>
      <c r="C100" s="163"/>
      <c r="D100" s="163"/>
      <c r="E100" s="163"/>
      <c r="F100" s="163"/>
      <c r="G100" s="163"/>
      <c r="H100" s="163"/>
      <c r="I100" s="163"/>
      <c r="J100" s="163"/>
    </row>
    <row r="101" spans="1:10" s="51" customFormat="1" ht="19.5" thickBot="1">
      <c r="A101" s="163" t="s">
        <v>42</v>
      </c>
      <c r="B101" s="163"/>
      <c r="C101" s="163"/>
      <c r="D101" s="163"/>
      <c r="E101" s="163"/>
      <c r="F101" s="163"/>
      <c r="G101" s="163"/>
      <c r="H101" s="163"/>
      <c r="I101" s="163"/>
      <c r="J101" s="163"/>
    </row>
    <row r="102" spans="1:10" s="54" customFormat="1" ht="15.75" customHeight="1">
      <c r="A102" s="164"/>
      <c r="B102" s="166" t="s">
        <v>228</v>
      </c>
      <c r="C102" s="166" t="s">
        <v>229</v>
      </c>
      <c r="D102" s="169" t="s">
        <v>230</v>
      </c>
      <c r="E102" s="170"/>
      <c r="F102" s="170"/>
      <c r="G102" s="171"/>
      <c r="H102" s="169" t="s">
        <v>231</v>
      </c>
      <c r="I102" s="171"/>
      <c r="J102" s="166" t="s">
        <v>232</v>
      </c>
    </row>
    <row r="103" spans="1:10" s="54" customFormat="1" ht="15" thickBot="1">
      <c r="A103" s="165"/>
      <c r="B103" s="167"/>
      <c r="C103" s="167"/>
      <c r="D103" s="36" t="s">
        <v>233</v>
      </c>
      <c r="E103" s="37" t="s">
        <v>234</v>
      </c>
      <c r="F103" s="37" t="s">
        <v>235</v>
      </c>
      <c r="G103" s="38" t="s">
        <v>236</v>
      </c>
      <c r="H103" s="36" t="s">
        <v>237</v>
      </c>
      <c r="I103" s="38" t="s">
        <v>238</v>
      </c>
      <c r="J103" s="167"/>
    </row>
    <row r="104" spans="1:10" ht="14.25">
      <c r="A104" s="60"/>
      <c r="B104" s="35"/>
      <c r="C104" s="34" t="s">
        <v>272</v>
      </c>
      <c r="D104" s="1"/>
      <c r="E104" s="2"/>
      <c r="F104" s="2"/>
      <c r="G104" s="3"/>
      <c r="H104" s="1"/>
      <c r="I104" s="3"/>
      <c r="J104" s="8">
        <f>J98</f>
        <v>29102.83</v>
      </c>
    </row>
    <row r="105" spans="1:10" ht="12.75" customHeight="1">
      <c r="A105" s="47">
        <v>1</v>
      </c>
      <c r="B105" s="49" t="s">
        <v>330</v>
      </c>
      <c r="C105" s="101" t="s">
        <v>242</v>
      </c>
      <c r="D105" s="4"/>
      <c r="E105" s="5"/>
      <c r="F105" s="5"/>
      <c r="G105" s="6"/>
      <c r="H105" s="4"/>
      <c r="I105" s="6">
        <v>2</v>
      </c>
      <c r="J105" s="7">
        <f>J104+D105+E105+F105+G105-H105-I105</f>
        <v>29100.83</v>
      </c>
    </row>
    <row r="106" spans="1:10" ht="12.75" customHeight="1">
      <c r="A106" s="47">
        <f>A105+1</f>
        <v>2</v>
      </c>
      <c r="B106" s="49" t="s">
        <v>331</v>
      </c>
      <c r="C106" s="102" t="s">
        <v>332</v>
      </c>
      <c r="D106" s="4"/>
      <c r="E106" s="5"/>
      <c r="F106" s="5"/>
      <c r="G106" s="6"/>
      <c r="H106" s="4">
        <v>19050</v>
      </c>
      <c r="I106" s="6"/>
      <c r="J106" s="7">
        <f>J105+D106+E106+F106+G106-H106-I106</f>
        <v>10050.830000000002</v>
      </c>
    </row>
    <row r="107" spans="1:10" ht="12.75" customHeight="1" thickBot="1">
      <c r="A107" s="47">
        <f>A106+1</f>
        <v>3</v>
      </c>
      <c r="B107" s="49" t="s">
        <v>333</v>
      </c>
      <c r="C107" s="44" t="s">
        <v>334</v>
      </c>
      <c r="D107" s="4">
        <v>500</v>
      </c>
      <c r="E107" s="5"/>
      <c r="F107" s="5"/>
      <c r="G107" s="6">
        <v>3.87</v>
      </c>
      <c r="H107" s="4"/>
      <c r="I107" s="6"/>
      <c r="J107" s="7">
        <f>J106+D107+E107+F107+G107-H107-I107</f>
        <v>10554.700000000003</v>
      </c>
    </row>
    <row r="108" spans="1:10" ht="12.75" customHeight="1">
      <c r="A108" s="13"/>
      <c r="B108" s="14"/>
      <c r="C108" s="15" t="s">
        <v>268</v>
      </c>
      <c r="D108" s="18">
        <f aca="true" t="shared" si="12" ref="D108:I108">SUM(D105:D107)</f>
        <v>500</v>
      </c>
      <c r="E108" s="17">
        <f t="shared" si="12"/>
        <v>0</v>
      </c>
      <c r="F108" s="17">
        <f t="shared" si="12"/>
        <v>0</v>
      </c>
      <c r="G108" s="28">
        <f t="shared" si="12"/>
        <v>3.87</v>
      </c>
      <c r="H108" s="16">
        <f t="shared" si="12"/>
        <v>19050</v>
      </c>
      <c r="I108" s="76">
        <f t="shared" si="12"/>
        <v>2</v>
      </c>
      <c r="J108" s="12">
        <f>J104+D108+E108+F108+G108-H108-I108</f>
        <v>10554.7</v>
      </c>
    </row>
    <row r="109" spans="1:10" ht="12.75" customHeight="1" thickBot="1">
      <c r="A109" s="115"/>
      <c r="B109" s="115"/>
      <c r="C109" s="116" t="s">
        <v>335</v>
      </c>
      <c r="D109" s="75">
        <f aca="true" t="shared" si="13" ref="D109:J109">D108</f>
        <v>500</v>
      </c>
      <c r="E109" s="41">
        <f t="shared" si="13"/>
        <v>0</v>
      </c>
      <c r="F109" s="41">
        <f t="shared" si="13"/>
        <v>0</v>
      </c>
      <c r="G109" s="117">
        <f t="shared" si="13"/>
        <v>3.87</v>
      </c>
      <c r="H109" s="41">
        <f t="shared" si="13"/>
        <v>19050</v>
      </c>
      <c r="I109" s="118">
        <f t="shared" si="13"/>
        <v>2</v>
      </c>
      <c r="J109" s="119">
        <f t="shared" si="13"/>
        <v>10554.7</v>
      </c>
    </row>
    <row r="110" spans="1:10" ht="12.75" customHeight="1" thickBot="1">
      <c r="A110" s="120"/>
      <c r="B110" s="120"/>
      <c r="C110" s="133" t="s">
        <v>336</v>
      </c>
      <c r="D110" s="122">
        <f>D98+D109</f>
        <v>248221</v>
      </c>
      <c r="E110" s="134">
        <f>E98+E109</f>
        <v>43064</v>
      </c>
      <c r="F110" s="134">
        <f>F98+F109</f>
        <v>600.24</v>
      </c>
      <c r="G110" s="136">
        <f>G98+G109</f>
        <v>539.5699999999999</v>
      </c>
      <c r="H110" s="122">
        <f>H109+H98</f>
        <v>268488</v>
      </c>
      <c r="I110" s="135">
        <f>I109+I98</f>
        <v>13382.11</v>
      </c>
      <c r="J110" s="126">
        <f>D110+E110+F110+G110-H110-I110</f>
        <v>10554.699999999997</v>
      </c>
    </row>
    <row r="115" spans="1:10" s="51" customFormat="1" ht="18.75">
      <c r="A115" s="163" t="s">
        <v>337</v>
      </c>
      <c r="B115" s="163"/>
      <c r="C115" s="163"/>
      <c r="D115" s="163"/>
      <c r="E115" s="163"/>
      <c r="F115" s="163"/>
      <c r="G115" s="163"/>
      <c r="H115" s="163"/>
      <c r="I115" s="163"/>
      <c r="J115" s="163"/>
    </row>
    <row r="116" spans="1:10" s="51" customFormat="1" ht="19.5" thickBot="1">
      <c r="A116" s="163" t="s">
        <v>42</v>
      </c>
      <c r="B116" s="163"/>
      <c r="C116" s="163"/>
      <c r="D116" s="163"/>
      <c r="E116" s="163"/>
      <c r="F116" s="163"/>
      <c r="G116" s="163"/>
      <c r="H116" s="163"/>
      <c r="I116" s="163"/>
      <c r="J116" s="163"/>
    </row>
    <row r="117" spans="1:10" s="54" customFormat="1" ht="15.75" customHeight="1">
      <c r="A117" s="164"/>
      <c r="B117" s="166" t="s">
        <v>228</v>
      </c>
      <c r="C117" s="166" t="s">
        <v>229</v>
      </c>
      <c r="D117" s="169" t="s">
        <v>230</v>
      </c>
      <c r="E117" s="170"/>
      <c r="F117" s="170"/>
      <c r="G117" s="171"/>
      <c r="H117" s="169" t="s">
        <v>231</v>
      </c>
      <c r="I117" s="171"/>
      <c r="J117" s="166" t="s">
        <v>232</v>
      </c>
    </row>
    <row r="118" spans="1:10" s="54" customFormat="1" ht="15" thickBot="1">
      <c r="A118" s="165"/>
      <c r="B118" s="167"/>
      <c r="C118" s="167"/>
      <c r="D118" s="36" t="s">
        <v>233</v>
      </c>
      <c r="E118" s="37" t="s">
        <v>234</v>
      </c>
      <c r="F118" s="37" t="s">
        <v>235</v>
      </c>
      <c r="G118" s="38" t="s">
        <v>236</v>
      </c>
      <c r="H118" s="36" t="s">
        <v>237</v>
      </c>
      <c r="I118" s="38" t="s">
        <v>238</v>
      </c>
      <c r="J118" s="167"/>
    </row>
    <row r="119" spans="1:10" ht="14.25">
      <c r="A119" s="60"/>
      <c r="B119" s="35"/>
      <c r="C119" s="34" t="s">
        <v>272</v>
      </c>
      <c r="D119" s="1"/>
      <c r="E119" s="2"/>
      <c r="F119" s="2"/>
      <c r="G119" s="3"/>
      <c r="H119" s="1"/>
      <c r="I119" s="3"/>
      <c r="J119" s="8">
        <f>J110</f>
        <v>10554.699999999997</v>
      </c>
    </row>
    <row r="120" spans="1:10" ht="12.75" customHeight="1">
      <c r="A120" s="47">
        <v>1</v>
      </c>
      <c r="B120" s="49" t="s">
        <v>338</v>
      </c>
      <c r="C120" s="101" t="s">
        <v>242</v>
      </c>
      <c r="D120" s="4"/>
      <c r="E120" s="5"/>
      <c r="F120" s="5"/>
      <c r="G120" s="6"/>
      <c r="H120" s="4"/>
      <c r="I120" s="6">
        <v>2</v>
      </c>
      <c r="J120" s="7">
        <f>J119+D120+E120+F120+G120-H120-I120</f>
        <v>10552.699999999997</v>
      </c>
    </row>
    <row r="121" spans="1:10" ht="12.75" customHeight="1">
      <c r="A121" s="47">
        <f>A120+1</f>
        <v>2</v>
      </c>
      <c r="B121" s="49" t="s">
        <v>339</v>
      </c>
      <c r="C121" s="102" t="s">
        <v>340</v>
      </c>
      <c r="D121" s="4"/>
      <c r="E121" s="5">
        <v>1000</v>
      </c>
      <c r="F121" s="5"/>
      <c r="G121" s="6"/>
      <c r="H121" s="4"/>
      <c r="I121" s="6"/>
      <c r="J121" s="7">
        <f>J120+D121+E121+F121+G121-H121-I121</f>
        <v>11552.699999999997</v>
      </c>
    </row>
    <row r="122" spans="1:10" ht="12.75" customHeight="1">
      <c r="A122" s="47">
        <f>A121+1</f>
        <v>3</v>
      </c>
      <c r="B122" s="49" t="s">
        <v>341</v>
      </c>
      <c r="C122" s="44" t="s">
        <v>342</v>
      </c>
      <c r="D122" s="4">
        <v>600</v>
      </c>
      <c r="E122" s="5"/>
      <c r="F122" s="5"/>
      <c r="G122" s="6">
        <v>3.04</v>
      </c>
      <c r="H122" s="4"/>
      <c r="I122" s="6"/>
      <c r="J122" s="7">
        <f>J121+D122+E122+F122+G122-H122-I122</f>
        <v>12155.739999999998</v>
      </c>
    </row>
    <row r="123" spans="1:10" ht="12.75" customHeight="1">
      <c r="A123" s="47">
        <f>A122+1</f>
        <v>4</v>
      </c>
      <c r="B123" s="49" t="s">
        <v>343</v>
      </c>
      <c r="C123" s="103" t="s">
        <v>344</v>
      </c>
      <c r="D123" s="4"/>
      <c r="E123" s="5"/>
      <c r="F123" s="5"/>
      <c r="G123" s="6"/>
      <c r="H123" s="4"/>
      <c r="I123" s="6">
        <v>100</v>
      </c>
      <c r="J123" s="7">
        <f>J122+D123+E123+F123+G123-H123-I123</f>
        <v>12055.739999999998</v>
      </c>
    </row>
    <row r="124" spans="1:10" ht="12.75" customHeight="1" thickBot="1">
      <c r="A124" s="47">
        <f>A123+1</f>
        <v>5</v>
      </c>
      <c r="B124" s="49" t="s">
        <v>343</v>
      </c>
      <c r="C124" s="102" t="s">
        <v>345</v>
      </c>
      <c r="D124" s="4"/>
      <c r="E124" s="5"/>
      <c r="F124" s="5"/>
      <c r="G124" s="6"/>
      <c r="H124" s="4"/>
      <c r="I124" s="6">
        <v>2</v>
      </c>
      <c r="J124" s="7">
        <f>J123+D124+E124+F124+G124-H124-I124</f>
        <v>12053.739999999998</v>
      </c>
    </row>
    <row r="125" spans="1:10" ht="12.75" customHeight="1">
      <c r="A125" s="13"/>
      <c r="B125" s="14"/>
      <c r="C125" s="15" t="s">
        <v>268</v>
      </c>
      <c r="D125" s="18">
        <f aca="true" t="shared" si="14" ref="D125:I125">SUM(D120:D124)</f>
        <v>600</v>
      </c>
      <c r="E125" s="17">
        <f t="shared" si="14"/>
        <v>1000</v>
      </c>
      <c r="F125" s="17">
        <f t="shared" si="14"/>
        <v>0</v>
      </c>
      <c r="G125" s="28">
        <f t="shared" si="14"/>
        <v>3.04</v>
      </c>
      <c r="H125" s="16">
        <f t="shared" si="14"/>
        <v>0</v>
      </c>
      <c r="I125" s="76">
        <f t="shared" si="14"/>
        <v>104</v>
      </c>
      <c r="J125" s="12">
        <f>J119+D125+E125+F125+G125-H125-I125</f>
        <v>12053.739999999998</v>
      </c>
    </row>
    <row r="126" spans="1:10" ht="12.75" customHeight="1" thickBot="1">
      <c r="A126" s="115"/>
      <c r="B126" s="115"/>
      <c r="C126" s="116" t="s">
        <v>346</v>
      </c>
      <c r="D126" s="75">
        <f aca="true" t="shared" si="15" ref="D126:J126">D125</f>
        <v>600</v>
      </c>
      <c r="E126" s="41">
        <f t="shared" si="15"/>
        <v>1000</v>
      </c>
      <c r="F126" s="41">
        <f t="shared" si="15"/>
        <v>0</v>
      </c>
      <c r="G126" s="117">
        <f t="shared" si="15"/>
        <v>3.04</v>
      </c>
      <c r="H126" s="41">
        <f t="shared" si="15"/>
        <v>0</v>
      </c>
      <c r="I126" s="118">
        <f t="shared" si="15"/>
        <v>104</v>
      </c>
      <c r="J126" s="119">
        <f t="shared" si="15"/>
        <v>12053.739999999998</v>
      </c>
    </row>
    <row r="127" spans="1:10" ht="12.75" customHeight="1" thickBot="1">
      <c r="A127" s="120"/>
      <c r="B127" s="120"/>
      <c r="C127" s="133" t="s">
        <v>347</v>
      </c>
      <c r="D127" s="122">
        <f>D110+D126</f>
        <v>248821</v>
      </c>
      <c r="E127" s="134">
        <f>E110+E126</f>
        <v>44064</v>
      </c>
      <c r="F127" s="134">
        <f>F110+F126</f>
        <v>600.24</v>
      </c>
      <c r="G127" s="136">
        <f>G110+G126</f>
        <v>542.6099999999999</v>
      </c>
      <c r="H127" s="122">
        <f>H126+H110</f>
        <v>268488</v>
      </c>
      <c r="I127" s="135">
        <f>I126+I110</f>
        <v>13486.11</v>
      </c>
      <c r="J127" s="126">
        <f>D127+E127+F127+G127-H127-I127</f>
        <v>12053.739999999976</v>
      </c>
    </row>
    <row r="129" spans="1:10" ht="18.75">
      <c r="A129" s="163" t="s">
        <v>348</v>
      </c>
      <c r="B129" s="163"/>
      <c r="C129" s="163"/>
      <c r="D129" s="163"/>
      <c r="E129" s="163"/>
      <c r="F129" s="163"/>
      <c r="G129" s="163"/>
      <c r="H129" s="163"/>
      <c r="I129" s="163"/>
      <c r="J129" s="163"/>
    </row>
    <row r="130" spans="1:10" ht="19.5" thickBot="1">
      <c r="A130" s="163" t="s">
        <v>42</v>
      </c>
      <c r="B130" s="163"/>
      <c r="C130" s="163"/>
      <c r="D130" s="163"/>
      <c r="E130" s="163"/>
      <c r="F130" s="163"/>
      <c r="G130" s="163"/>
      <c r="H130" s="163"/>
      <c r="I130" s="163"/>
      <c r="J130" s="163"/>
    </row>
    <row r="131" spans="1:10" ht="14.25">
      <c r="A131" s="164"/>
      <c r="B131" s="166" t="s">
        <v>228</v>
      </c>
      <c r="C131" s="166" t="s">
        <v>229</v>
      </c>
      <c r="D131" s="169" t="s">
        <v>230</v>
      </c>
      <c r="E131" s="170"/>
      <c r="F131" s="170"/>
      <c r="G131" s="171"/>
      <c r="H131" s="169" t="s">
        <v>231</v>
      </c>
      <c r="I131" s="171"/>
      <c r="J131" s="166" t="s">
        <v>232</v>
      </c>
    </row>
    <row r="132" spans="1:10" ht="15" thickBot="1">
      <c r="A132" s="165"/>
      <c r="B132" s="167"/>
      <c r="C132" s="167"/>
      <c r="D132" s="36" t="s">
        <v>233</v>
      </c>
      <c r="E132" s="37" t="s">
        <v>234</v>
      </c>
      <c r="F132" s="37" t="s">
        <v>235</v>
      </c>
      <c r="G132" s="38" t="s">
        <v>236</v>
      </c>
      <c r="H132" s="36" t="s">
        <v>237</v>
      </c>
      <c r="I132" s="38" t="s">
        <v>238</v>
      </c>
      <c r="J132" s="167"/>
    </row>
    <row r="133" spans="1:10" ht="14.25">
      <c r="A133" s="60"/>
      <c r="B133" s="35"/>
      <c r="C133" s="34" t="s">
        <v>272</v>
      </c>
      <c r="D133" s="1"/>
      <c r="E133" s="2"/>
      <c r="F133" s="2"/>
      <c r="G133" s="3"/>
      <c r="H133" s="1"/>
      <c r="I133" s="3"/>
      <c r="J133" s="8">
        <f>J124</f>
        <v>12053.739999999998</v>
      </c>
    </row>
    <row r="134" spans="1:10" ht="14.25">
      <c r="A134" s="47">
        <v>1</v>
      </c>
      <c r="B134" s="49" t="s">
        <v>349</v>
      </c>
      <c r="C134" s="101" t="s">
        <v>242</v>
      </c>
      <c r="D134" s="4"/>
      <c r="E134" s="5"/>
      <c r="F134" s="5"/>
      <c r="G134" s="6"/>
      <c r="H134" s="4"/>
      <c r="I134" s="6">
        <v>2</v>
      </c>
      <c r="J134" s="7">
        <f>J133+D134+E134+F134+G134-H134-I134</f>
        <v>12051.739999999998</v>
      </c>
    </row>
    <row r="135" spans="1:10" ht="14.25">
      <c r="A135" s="47">
        <f>A134+1</f>
        <v>2</v>
      </c>
      <c r="B135" s="49" t="s">
        <v>350</v>
      </c>
      <c r="C135" s="44" t="s">
        <v>351</v>
      </c>
      <c r="D135" s="4">
        <v>400</v>
      </c>
      <c r="E135" s="5"/>
      <c r="F135" s="5"/>
      <c r="G135" s="6">
        <v>4.65</v>
      </c>
      <c r="H135" s="4"/>
      <c r="I135" s="6"/>
      <c r="J135" s="7">
        <f>J134+D135+E135+F135+G135-H135-I135</f>
        <v>12456.389999999998</v>
      </c>
    </row>
    <row r="136" spans="1:10" ht="14.25">
      <c r="A136" s="47">
        <f>A135+1</f>
        <v>3</v>
      </c>
      <c r="B136" s="49" t="s">
        <v>352</v>
      </c>
      <c r="C136" s="44" t="s">
        <v>353</v>
      </c>
      <c r="D136" s="4">
        <v>600</v>
      </c>
      <c r="E136" s="5"/>
      <c r="F136" s="5"/>
      <c r="G136" s="6">
        <v>3.07</v>
      </c>
      <c r="H136" s="4"/>
      <c r="I136" s="6"/>
      <c r="J136" s="7">
        <f>J135+D136+E136+F136+G136-H136-I136</f>
        <v>13059.459999999997</v>
      </c>
    </row>
    <row r="137" spans="1:10" ht="14.25">
      <c r="A137" s="47">
        <f>A136+1</f>
        <v>4</v>
      </c>
      <c r="B137" s="49" t="s">
        <v>352</v>
      </c>
      <c r="C137" s="44" t="s">
        <v>354</v>
      </c>
      <c r="D137" s="4">
        <v>600</v>
      </c>
      <c r="E137" s="5"/>
      <c r="F137" s="5"/>
      <c r="G137" s="6">
        <v>3.19</v>
      </c>
      <c r="H137" s="4"/>
      <c r="I137" s="6"/>
      <c r="J137" s="7">
        <f>J136+D137+E137+F137+G137-H137-I137</f>
        <v>13662.649999999998</v>
      </c>
    </row>
    <row r="138" spans="1:10" ht="15" thickBot="1">
      <c r="A138" s="47">
        <f>A137+1</f>
        <v>5</v>
      </c>
      <c r="B138" s="49" t="s">
        <v>355</v>
      </c>
      <c r="C138" s="102" t="s">
        <v>318</v>
      </c>
      <c r="D138" s="4"/>
      <c r="E138" s="5"/>
      <c r="F138" s="5">
        <v>27.5</v>
      </c>
      <c r="G138" s="6"/>
      <c r="H138" s="4"/>
      <c r="I138" s="6"/>
      <c r="J138" s="7">
        <f>J137+D138+E138+F138+G138-H138-I138</f>
        <v>13690.149999999998</v>
      </c>
    </row>
    <row r="139" spans="1:10" ht="14.25">
      <c r="A139" s="13"/>
      <c r="B139" s="14"/>
      <c r="C139" s="15" t="s">
        <v>268</v>
      </c>
      <c r="D139" s="18">
        <f aca="true" t="shared" si="16" ref="D139:I139">SUM(D134:D138)</f>
        <v>1600</v>
      </c>
      <c r="E139" s="17">
        <f t="shared" si="16"/>
        <v>0</v>
      </c>
      <c r="F139" s="17">
        <f t="shared" si="16"/>
        <v>27.5</v>
      </c>
      <c r="G139" s="28">
        <f t="shared" si="16"/>
        <v>10.91</v>
      </c>
      <c r="H139" s="16">
        <f t="shared" si="16"/>
        <v>0</v>
      </c>
      <c r="I139" s="76">
        <f t="shared" si="16"/>
        <v>2</v>
      </c>
      <c r="J139" s="12">
        <f>J133+D139+E139+F139+G139-H139-I139</f>
        <v>13690.149999999998</v>
      </c>
    </row>
    <row r="140" spans="1:10" ht="15" thickBot="1">
      <c r="A140" s="115"/>
      <c r="B140" s="115"/>
      <c r="C140" s="116" t="s">
        <v>356</v>
      </c>
      <c r="D140" s="75">
        <f aca="true" t="shared" si="17" ref="D140:J140">D139</f>
        <v>1600</v>
      </c>
      <c r="E140" s="41">
        <f t="shared" si="17"/>
        <v>0</v>
      </c>
      <c r="F140" s="41">
        <f t="shared" si="17"/>
        <v>27.5</v>
      </c>
      <c r="G140" s="117">
        <f t="shared" si="17"/>
        <v>10.91</v>
      </c>
      <c r="H140" s="41">
        <f t="shared" si="17"/>
        <v>0</v>
      </c>
      <c r="I140" s="118">
        <f t="shared" si="17"/>
        <v>2</v>
      </c>
      <c r="J140" s="119">
        <f t="shared" si="17"/>
        <v>13690.149999999998</v>
      </c>
    </row>
    <row r="141" spans="1:10" ht="15" thickBot="1">
      <c r="A141" s="120"/>
      <c r="B141" s="120"/>
      <c r="C141" s="133" t="s">
        <v>357</v>
      </c>
      <c r="D141" s="122">
        <f>D127+D140</f>
        <v>250421</v>
      </c>
      <c r="E141" s="134">
        <f>E127+E140</f>
        <v>44064</v>
      </c>
      <c r="F141" s="134">
        <f>F127+F140</f>
        <v>627.74</v>
      </c>
      <c r="G141" s="136">
        <f>G127+G140</f>
        <v>553.5199999999999</v>
      </c>
      <c r="H141" s="122">
        <f>H140+H127</f>
        <v>268488</v>
      </c>
      <c r="I141" s="135">
        <f>I140+I127</f>
        <v>13488.11</v>
      </c>
      <c r="J141" s="126">
        <f>D141+E141+F141+G141-H141-I141</f>
        <v>13690.150000000009</v>
      </c>
    </row>
    <row r="152" spans="1:10" ht="18.75">
      <c r="A152" s="163" t="s">
        <v>358</v>
      </c>
      <c r="B152" s="163"/>
      <c r="C152" s="163"/>
      <c r="D152" s="163"/>
      <c r="E152" s="163"/>
      <c r="F152" s="163"/>
      <c r="G152" s="163"/>
      <c r="H152" s="163"/>
      <c r="I152" s="163"/>
      <c r="J152" s="163"/>
    </row>
    <row r="153" spans="1:10" ht="19.5" thickBot="1">
      <c r="A153" s="163" t="s">
        <v>42</v>
      </c>
      <c r="B153" s="163"/>
      <c r="C153" s="163"/>
      <c r="D153" s="163"/>
      <c r="E153" s="163"/>
      <c r="F153" s="163"/>
      <c r="G153" s="163"/>
      <c r="H153" s="163"/>
      <c r="I153" s="163"/>
      <c r="J153" s="163"/>
    </row>
    <row r="154" spans="1:10" ht="14.25">
      <c r="A154" s="164"/>
      <c r="B154" s="166" t="s">
        <v>228</v>
      </c>
      <c r="C154" s="166" t="s">
        <v>229</v>
      </c>
      <c r="D154" s="169" t="s">
        <v>230</v>
      </c>
      <c r="E154" s="170"/>
      <c r="F154" s="170"/>
      <c r="G154" s="171"/>
      <c r="H154" s="169" t="s">
        <v>231</v>
      </c>
      <c r="I154" s="171"/>
      <c r="J154" s="166" t="s">
        <v>232</v>
      </c>
    </row>
    <row r="155" spans="1:10" ht="15" thickBot="1">
      <c r="A155" s="165"/>
      <c r="B155" s="167"/>
      <c r="C155" s="168"/>
      <c r="D155" s="36" t="s">
        <v>233</v>
      </c>
      <c r="E155" s="37" t="s">
        <v>234</v>
      </c>
      <c r="F155" s="37" t="s">
        <v>235</v>
      </c>
      <c r="G155" s="38" t="s">
        <v>236</v>
      </c>
      <c r="H155" s="36" t="s">
        <v>237</v>
      </c>
      <c r="I155" s="38" t="s">
        <v>238</v>
      </c>
      <c r="J155" s="167"/>
    </row>
    <row r="156" spans="1:10" ht="14.25">
      <c r="A156" s="60"/>
      <c r="B156" s="127"/>
      <c r="C156" s="13" t="s">
        <v>272</v>
      </c>
      <c r="D156" s="43"/>
      <c r="E156" s="2"/>
      <c r="F156" s="2"/>
      <c r="G156" s="3"/>
      <c r="H156" s="1"/>
      <c r="I156" s="3"/>
      <c r="J156" s="8">
        <f>J138</f>
        <v>13690.149999999998</v>
      </c>
    </row>
    <row r="157" spans="1:10" ht="14.25">
      <c r="A157" s="47">
        <v>1</v>
      </c>
      <c r="B157" s="128" t="s">
        <v>359</v>
      </c>
      <c r="C157" s="44" t="s">
        <v>360</v>
      </c>
      <c r="D157" s="21">
        <v>400</v>
      </c>
      <c r="E157" s="5"/>
      <c r="F157" s="5"/>
      <c r="G157" s="6">
        <v>2.81</v>
      </c>
      <c r="H157" s="4"/>
      <c r="I157" s="6"/>
      <c r="J157" s="7">
        <f>J156+D157+E157+F157+G157-H157-I157</f>
        <v>14092.959999999997</v>
      </c>
    </row>
    <row r="158" spans="1:10" ht="14.25">
      <c r="A158" s="47">
        <f>A157+1</f>
        <v>2</v>
      </c>
      <c r="B158" s="128" t="s">
        <v>361</v>
      </c>
      <c r="C158" s="44" t="s">
        <v>244</v>
      </c>
      <c r="D158" s="21">
        <v>400</v>
      </c>
      <c r="E158" s="5"/>
      <c r="F158" s="5"/>
      <c r="G158" s="6">
        <v>1.55</v>
      </c>
      <c r="H158" s="4"/>
      <c r="I158" s="6"/>
      <c r="J158" s="7">
        <f>J157+D158+E158+F158+G158-H158-I158</f>
        <v>14494.509999999997</v>
      </c>
    </row>
    <row r="159" spans="1:10" ht="14.25">
      <c r="A159" s="47">
        <f>A158+1</f>
        <v>3</v>
      </c>
      <c r="B159" s="128" t="s">
        <v>362</v>
      </c>
      <c r="C159" s="45" t="s">
        <v>242</v>
      </c>
      <c r="D159" s="21"/>
      <c r="E159" s="5"/>
      <c r="F159" s="5"/>
      <c r="G159" s="6"/>
      <c r="H159" s="4"/>
      <c r="I159" s="6">
        <v>2</v>
      </c>
      <c r="J159" s="7">
        <f>J158+D159+E159+F159+G159-H159-I159</f>
        <v>14492.509999999997</v>
      </c>
    </row>
    <row r="160" spans="1:10" ht="14.25">
      <c r="A160" s="47">
        <f aca="true" t="shared" si="18" ref="A160:A182">A159+1</f>
        <v>4</v>
      </c>
      <c r="B160" s="128" t="s">
        <v>362</v>
      </c>
      <c r="C160" s="44" t="s">
        <v>277</v>
      </c>
      <c r="D160" s="21">
        <v>200</v>
      </c>
      <c r="E160" s="5"/>
      <c r="F160" s="5"/>
      <c r="G160" s="6">
        <v>0.37</v>
      </c>
      <c r="H160" s="4"/>
      <c r="I160" s="6"/>
      <c r="J160" s="7">
        <f>J159+D160+E160+F160+G160-H160-I160</f>
        <v>14692.879999999997</v>
      </c>
    </row>
    <row r="161" spans="1:10" ht="14.25">
      <c r="A161" s="47">
        <f t="shared" si="18"/>
        <v>5</v>
      </c>
      <c r="B161" s="128" t="s">
        <v>363</v>
      </c>
      <c r="C161" s="44" t="s">
        <v>364</v>
      </c>
      <c r="D161" s="21">
        <v>400</v>
      </c>
      <c r="E161" s="5"/>
      <c r="F161" s="5"/>
      <c r="G161" s="6">
        <v>4.7</v>
      </c>
      <c r="H161" s="4"/>
      <c r="I161" s="6"/>
      <c r="J161" s="7">
        <f aca="true" t="shared" si="19" ref="J161:J182">J160+D161+E161+F161+G161-H161-I161</f>
        <v>15097.579999999998</v>
      </c>
    </row>
    <row r="162" spans="1:10" ht="14.25">
      <c r="A162" s="47">
        <f t="shared" si="18"/>
        <v>6</v>
      </c>
      <c r="B162" s="128" t="s">
        <v>365</v>
      </c>
      <c r="C162" s="45" t="s">
        <v>366</v>
      </c>
      <c r="D162" s="21">
        <v>800</v>
      </c>
      <c r="E162" s="5"/>
      <c r="F162" s="5"/>
      <c r="G162" s="6"/>
      <c r="H162" s="4"/>
      <c r="I162" s="6"/>
      <c r="J162" s="7">
        <f t="shared" si="19"/>
        <v>15897.579999999998</v>
      </c>
    </row>
    <row r="163" spans="1:10" ht="14.25">
      <c r="A163" s="47">
        <f t="shared" si="18"/>
        <v>7</v>
      </c>
      <c r="B163" s="128" t="s">
        <v>367</v>
      </c>
      <c r="C163" s="45" t="s">
        <v>368</v>
      </c>
      <c r="D163" s="21"/>
      <c r="E163" s="5"/>
      <c r="F163" s="5"/>
      <c r="G163" s="6"/>
      <c r="H163" s="4">
        <v>-150</v>
      </c>
      <c r="I163" s="6"/>
      <c r="J163" s="7">
        <f t="shared" si="19"/>
        <v>16047.579999999998</v>
      </c>
    </row>
    <row r="164" spans="1:10" ht="14.25">
      <c r="A164" s="47">
        <f t="shared" si="18"/>
        <v>8</v>
      </c>
      <c r="B164" s="128" t="s">
        <v>367</v>
      </c>
      <c r="C164" s="44" t="s">
        <v>369</v>
      </c>
      <c r="D164" s="21">
        <v>600</v>
      </c>
      <c r="E164" s="5"/>
      <c r="F164" s="5"/>
      <c r="G164" s="6">
        <v>4.68</v>
      </c>
      <c r="H164" s="4"/>
      <c r="I164" s="6"/>
      <c r="J164" s="7">
        <f t="shared" si="19"/>
        <v>16652.26</v>
      </c>
    </row>
    <row r="165" spans="1:10" ht="14.25">
      <c r="A165" s="47">
        <f t="shared" si="18"/>
        <v>9</v>
      </c>
      <c r="B165" s="128" t="s">
        <v>370</v>
      </c>
      <c r="C165" s="44" t="s">
        <v>371</v>
      </c>
      <c r="D165" s="21">
        <v>400</v>
      </c>
      <c r="E165" s="5"/>
      <c r="F165" s="5"/>
      <c r="G165" s="6">
        <v>1.46</v>
      </c>
      <c r="H165" s="4"/>
      <c r="I165" s="6"/>
      <c r="J165" s="7">
        <f t="shared" si="19"/>
        <v>17053.719999999998</v>
      </c>
    </row>
    <row r="166" spans="1:10" ht="14.25">
      <c r="A166" s="47">
        <f t="shared" si="18"/>
        <v>10</v>
      </c>
      <c r="B166" s="128" t="s">
        <v>370</v>
      </c>
      <c r="C166" s="44" t="s">
        <v>372</v>
      </c>
      <c r="D166" s="21">
        <v>400</v>
      </c>
      <c r="E166" s="5"/>
      <c r="F166" s="5"/>
      <c r="G166" s="6">
        <v>0.55</v>
      </c>
      <c r="H166" s="4"/>
      <c r="I166" s="6"/>
      <c r="J166" s="7">
        <f t="shared" si="19"/>
        <v>17454.269999999997</v>
      </c>
    </row>
    <row r="167" spans="1:10" ht="14.25">
      <c r="A167" s="47">
        <f t="shared" si="18"/>
        <v>11</v>
      </c>
      <c r="B167" s="128" t="s">
        <v>373</v>
      </c>
      <c r="C167" s="44" t="s">
        <v>374</v>
      </c>
      <c r="D167" s="21">
        <v>400</v>
      </c>
      <c r="E167" s="5"/>
      <c r="F167" s="5"/>
      <c r="G167" s="6"/>
      <c r="H167" s="4"/>
      <c r="I167" s="6"/>
      <c r="J167" s="7">
        <f t="shared" si="19"/>
        <v>17854.269999999997</v>
      </c>
    </row>
    <row r="168" spans="1:10" ht="14.25">
      <c r="A168" s="47">
        <f t="shared" si="18"/>
        <v>12</v>
      </c>
      <c r="B168" s="128" t="s">
        <v>373</v>
      </c>
      <c r="C168" s="44" t="s">
        <v>375</v>
      </c>
      <c r="D168" s="21">
        <v>800</v>
      </c>
      <c r="E168" s="5"/>
      <c r="F168" s="5"/>
      <c r="G168" s="6">
        <v>2.72</v>
      </c>
      <c r="H168" s="4"/>
      <c r="I168" s="6"/>
      <c r="J168" s="7">
        <f t="shared" si="19"/>
        <v>18656.989999999998</v>
      </c>
    </row>
    <row r="169" spans="1:10" ht="14.25">
      <c r="A169" s="47">
        <f t="shared" si="18"/>
        <v>13</v>
      </c>
      <c r="B169" s="128" t="s">
        <v>373</v>
      </c>
      <c r="C169" s="44" t="s">
        <v>376</v>
      </c>
      <c r="D169" s="21">
        <v>400</v>
      </c>
      <c r="E169" s="5"/>
      <c r="F169" s="5"/>
      <c r="G169" s="6"/>
      <c r="H169" s="4"/>
      <c r="I169" s="6"/>
      <c r="J169" s="7">
        <f t="shared" si="19"/>
        <v>19056.989999999998</v>
      </c>
    </row>
    <row r="170" spans="1:10" ht="14.25">
      <c r="A170" s="47">
        <f t="shared" si="18"/>
        <v>14</v>
      </c>
      <c r="B170" s="128" t="s">
        <v>126</v>
      </c>
      <c r="C170" s="44" t="s">
        <v>377</v>
      </c>
      <c r="D170" s="21">
        <v>540</v>
      </c>
      <c r="E170" s="5"/>
      <c r="F170" s="5"/>
      <c r="G170" s="6"/>
      <c r="H170" s="4"/>
      <c r="I170" s="6"/>
      <c r="J170" s="7">
        <f t="shared" si="19"/>
        <v>19596.989999999998</v>
      </c>
    </row>
    <row r="171" spans="1:10" ht="14.25">
      <c r="A171" s="47">
        <f t="shared" si="18"/>
        <v>15</v>
      </c>
      <c r="B171" s="128" t="s">
        <v>126</v>
      </c>
      <c r="C171" s="44" t="s">
        <v>378</v>
      </c>
      <c r="D171" s="21">
        <v>400</v>
      </c>
      <c r="E171" s="5"/>
      <c r="F171" s="5"/>
      <c r="G171" s="6"/>
      <c r="H171" s="4"/>
      <c r="I171" s="6"/>
      <c r="J171" s="7">
        <f t="shared" si="19"/>
        <v>19996.989999999998</v>
      </c>
    </row>
    <row r="172" spans="1:10" ht="14.25">
      <c r="A172" s="47">
        <f t="shared" si="18"/>
        <v>16</v>
      </c>
      <c r="B172" s="128" t="s">
        <v>127</v>
      </c>
      <c r="C172" s="44" t="s">
        <v>379</v>
      </c>
      <c r="D172" s="21">
        <v>400</v>
      </c>
      <c r="E172" s="5"/>
      <c r="F172" s="5"/>
      <c r="G172" s="6">
        <v>3.38</v>
      </c>
      <c r="H172" s="4"/>
      <c r="I172" s="6"/>
      <c r="J172" s="7">
        <f t="shared" si="19"/>
        <v>20400.37</v>
      </c>
    </row>
    <row r="173" spans="1:10" ht="14.25">
      <c r="A173" s="47">
        <f t="shared" si="18"/>
        <v>17</v>
      </c>
      <c r="B173" s="128" t="s">
        <v>128</v>
      </c>
      <c r="C173" s="44" t="s">
        <v>380</v>
      </c>
      <c r="D173" s="21">
        <v>400</v>
      </c>
      <c r="E173" s="5"/>
      <c r="F173" s="5"/>
      <c r="G173" s="6">
        <v>2</v>
      </c>
      <c r="H173" s="4"/>
      <c r="I173" s="6"/>
      <c r="J173" s="7">
        <f t="shared" si="19"/>
        <v>20802.37</v>
      </c>
    </row>
    <row r="174" spans="1:10" ht="14.25">
      <c r="A174" s="47">
        <f t="shared" si="18"/>
        <v>18</v>
      </c>
      <c r="B174" s="128" t="s">
        <v>128</v>
      </c>
      <c r="C174" s="44" t="s">
        <v>381</v>
      </c>
      <c r="D174" s="21">
        <v>400</v>
      </c>
      <c r="E174" s="5"/>
      <c r="F174" s="5"/>
      <c r="G174" s="6">
        <v>3.71</v>
      </c>
      <c r="H174" s="4"/>
      <c r="I174" s="6"/>
      <c r="J174" s="7">
        <f t="shared" si="19"/>
        <v>21206.079999999998</v>
      </c>
    </row>
    <row r="175" spans="1:10" ht="14.25">
      <c r="A175" s="47">
        <f t="shared" si="18"/>
        <v>19</v>
      </c>
      <c r="B175" s="128" t="s">
        <v>128</v>
      </c>
      <c r="C175" s="44" t="s">
        <v>382</v>
      </c>
      <c r="D175" s="21">
        <v>1400</v>
      </c>
      <c r="E175" s="5"/>
      <c r="F175" s="5"/>
      <c r="G175" s="6"/>
      <c r="H175" s="4"/>
      <c r="I175" s="6"/>
      <c r="J175" s="7">
        <f t="shared" si="19"/>
        <v>22606.079999999998</v>
      </c>
    </row>
    <row r="176" spans="1:10" ht="14.25">
      <c r="A176" s="47">
        <f t="shared" si="18"/>
        <v>20</v>
      </c>
      <c r="B176" s="128" t="s">
        <v>383</v>
      </c>
      <c r="C176" s="44" t="s">
        <v>384</v>
      </c>
      <c r="D176" s="21">
        <v>2200</v>
      </c>
      <c r="E176" s="5"/>
      <c r="F176" s="5"/>
      <c r="G176" s="6"/>
      <c r="H176" s="4"/>
      <c r="I176" s="6"/>
      <c r="J176" s="7">
        <f t="shared" si="19"/>
        <v>24806.079999999998</v>
      </c>
    </row>
    <row r="177" spans="1:10" ht="14.25">
      <c r="A177" s="47">
        <f t="shared" si="18"/>
        <v>21</v>
      </c>
      <c r="B177" s="128" t="s">
        <v>129</v>
      </c>
      <c r="C177" s="44" t="s">
        <v>385</v>
      </c>
      <c r="D177" s="21">
        <v>230</v>
      </c>
      <c r="E177" s="5"/>
      <c r="F177" s="5"/>
      <c r="G177" s="6">
        <v>0.62</v>
      </c>
      <c r="H177" s="4"/>
      <c r="I177" s="6"/>
      <c r="J177" s="7">
        <f t="shared" si="19"/>
        <v>25036.699999999997</v>
      </c>
    </row>
    <row r="178" spans="1:10" ht="14.25">
      <c r="A178" s="47">
        <f t="shared" si="18"/>
        <v>22</v>
      </c>
      <c r="B178" s="128" t="s">
        <v>129</v>
      </c>
      <c r="C178" s="44" t="s">
        <v>386</v>
      </c>
      <c r="D178" s="21">
        <v>1000</v>
      </c>
      <c r="E178" s="5"/>
      <c r="F178" s="5"/>
      <c r="G178" s="6"/>
      <c r="H178" s="4"/>
      <c r="I178" s="6"/>
      <c r="J178" s="7">
        <f t="shared" si="19"/>
        <v>26036.699999999997</v>
      </c>
    </row>
    <row r="179" spans="1:10" ht="14.25">
      <c r="A179" s="47">
        <f t="shared" si="18"/>
        <v>23</v>
      </c>
      <c r="B179" s="128" t="s">
        <v>129</v>
      </c>
      <c r="C179" s="44" t="s">
        <v>387</v>
      </c>
      <c r="D179" s="21">
        <v>400</v>
      </c>
      <c r="E179" s="5"/>
      <c r="F179" s="5"/>
      <c r="G179" s="6">
        <v>1.62</v>
      </c>
      <c r="H179" s="4"/>
      <c r="I179" s="6"/>
      <c r="J179" s="7">
        <f t="shared" si="19"/>
        <v>26438.319999999996</v>
      </c>
    </row>
    <row r="180" spans="1:10" ht="14.25">
      <c r="A180" s="47">
        <f t="shared" si="18"/>
        <v>24</v>
      </c>
      <c r="B180" s="128" t="s">
        <v>129</v>
      </c>
      <c r="C180" s="44" t="s">
        <v>388</v>
      </c>
      <c r="D180" s="21">
        <v>600</v>
      </c>
      <c r="E180" s="5"/>
      <c r="F180" s="5"/>
      <c r="G180" s="6">
        <v>1.51</v>
      </c>
      <c r="H180" s="4"/>
      <c r="I180" s="6"/>
      <c r="J180" s="7">
        <f t="shared" si="19"/>
        <v>27039.829999999994</v>
      </c>
    </row>
    <row r="181" spans="1:10" ht="14.25">
      <c r="A181" s="47">
        <f t="shared" si="18"/>
        <v>25</v>
      </c>
      <c r="B181" s="128" t="s">
        <v>389</v>
      </c>
      <c r="C181" s="44" t="s">
        <v>390</v>
      </c>
      <c r="D181" s="21">
        <v>400</v>
      </c>
      <c r="E181" s="5"/>
      <c r="F181" s="5"/>
      <c r="G181" s="6"/>
      <c r="H181" s="4"/>
      <c r="I181" s="6"/>
      <c r="J181" s="7">
        <f t="shared" si="19"/>
        <v>27439.829999999994</v>
      </c>
    </row>
    <row r="182" spans="1:10" ht="15" thickBot="1">
      <c r="A182" s="47">
        <f t="shared" si="18"/>
        <v>26</v>
      </c>
      <c r="B182" s="128" t="s">
        <v>129</v>
      </c>
      <c r="C182" s="129" t="s">
        <v>391</v>
      </c>
      <c r="D182" s="41">
        <v>400</v>
      </c>
      <c r="E182" s="9"/>
      <c r="F182" s="9"/>
      <c r="G182" s="10">
        <v>4.82</v>
      </c>
      <c r="H182" s="4"/>
      <c r="I182" s="6"/>
      <c r="J182" s="7">
        <f t="shared" si="19"/>
        <v>27844.649999999994</v>
      </c>
    </row>
    <row r="183" spans="1:10" ht="14.25">
      <c r="A183" s="13"/>
      <c r="B183" s="14"/>
      <c r="C183" s="131" t="s">
        <v>268</v>
      </c>
      <c r="D183" s="18">
        <f aca="true" t="shared" si="20" ref="D183:I183">SUM(D157:D182)</f>
        <v>13970</v>
      </c>
      <c r="E183" s="17">
        <f t="shared" si="20"/>
        <v>0</v>
      </c>
      <c r="F183" s="17">
        <f t="shared" si="20"/>
        <v>0</v>
      </c>
      <c r="G183" s="28">
        <f t="shared" si="20"/>
        <v>36.5</v>
      </c>
      <c r="H183" s="16">
        <f t="shared" si="20"/>
        <v>-150</v>
      </c>
      <c r="I183" s="76">
        <f t="shared" si="20"/>
        <v>2</v>
      </c>
      <c r="J183" s="12">
        <f>J156+D183+E183+F183+G183-H183-I183</f>
        <v>27844.649999999998</v>
      </c>
    </row>
    <row r="184" spans="1:10" ht="15" thickBot="1">
      <c r="A184" s="115"/>
      <c r="B184" s="115"/>
      <c r="C184" s="132" t="s">
        <v>392</v>
      </c>
      <c r="D184" s="75">
        <f aca="true" t="shared" si="21" ref="D184:J184">D183</f>
        <v>13970</v>
      </c>
      <c r="E184" s="9">
        <f t="shared" si="21"/>
        <v>0</v>
      </c>
      <c r="F184" s="9">
        <f t="shared" si="21"/>
        <v>0</v>
      </c>
      <c r="G184" s="10">
        <f t="shared" si="21"/>
        <v>36.5</v>
      </c>
      <c r="H184" s="41">
        <f t="shared" si="21"/>
        <v>-150</v>
      </c>
      <c r="I184" s="118">
        <f t="shared" si="21"/>
        <v>2</v>
      </c>
      <c r="J184" s="119">
        <f t="shared" si="21"/>
        <v>27844.649999999998</v>
      </c>
    </row>
    <row r="185" spans="1:10" ht="15" thickBot="1">
      <c r="A185" s="120"/>
      <c r="B185" s="120"/>
      <c r="C185" s="133" t="s">
        <v>393</v>
      </c>
      <c r="D185" s="122">
        <f>D141+D184</f>
        <v>264391</v>
      </c>
      <c r="E185" s="134">
        <f>E141+E184</f>
        <v>44064</v>
      </c>
      <c r="F185" s="134">
        <f>F141+F184</f>
        <v>627.74</v>
      </c>
      <c r="G185" s="136">
        <f>G141+G184</f>
        <v>590.0199999999999</v>
      </c>
      <c r="H185" s="122">
        <f>H184+H141</f>
        <v>268338</v>
      </c>
      <c r="I185" s="135">
        <f>I184+I141</f>
        <v>13490.11</v>
      </c>
      <c r="J185" s="126">
        <f>D185+E185+F185+G185-H185-I185</f>
        <v>27844.65000000001</v>
      </c>
    </row>
    <row r="189" spans="1:10" ht="18.75">
      <c r="A189" s="163" t="s">
        <v>394</v>
      </c>
      <c r="B189" s="163"/>
      <c r="C189" s="163"/>
      <c r="D189" s="163"/>
      <c r="E189" s="163"/>
      <c r="F189" s="163"/>
      <c r="G189" s="163"/>
      <c r="H189" s="163"/>
      <c r="I189" s="163"/>
      <c r="J189" s="163"/>
    </row>
    <row r="190" spans="1:10" ht="19.5" thickBot="1">
      <c r="A190" s="163" t="s">
        <v>42</v>
      </c>
      <c r="B190" s="163"/>
      <c r="C190" s="163"/>
      <c r="D190" s="163"/>
      <c r="E190" s="163"/>
      <c r="F190" s="163"/>
      <c r="G190" s="163"/>
      <c r="H190" s="163"/>
      <c r="I190" s="163"/>
      <c r="J190" s="163"/>
    </row>
    <row r="191" spans="1:10" ht="14.25">
      <c r="A191" s="164"/>
      <c r="B191" s="166" t="s">
        <v>228</v>
      </c>
      <c r="C191" s="166" t="s">
        <v>229</v>
      </c>
      <c r="D191" s="169" t="s">
        <v>230</v>
      </c>
      <c r="E191" s="170"/>
      <c r="F191" s="170"/>
      <c r="G191" s="171"/>
      <c r="H191" s="169" t="s">
        <v>231</v>
      </c>
      <c r="I191" s="171"/>
      <c r="J191" s="166" t="s">
        <v>232</v>
      </c>
    </row>
    <row r="192" spans="1:10" ht="15" thickBot="1">
      <c r="A192" s="165"/>
      <c r="B192" s="167"/>
      <c r="C192" s="168"/>
      <c r="D192" s="36" t="s">
        <v>233</v>
      </c>
      <c r="E192" s="37" t="s">
        <v>234</v>
      </c>
      <c r="F192" s="37" t="s">
        <v>235</v>
      </c>
      <c r="G192" s="38" t="s">
        <v>236</v>
      </c>
      <c r="H192" s="36" t="s">
        <v>237</v>
      </c>
      <c r="I192" s="38" t="s">
        <v>238</v>
      </c>
      <c r="J192" s="167"/>
    </row>
    <row r="193" spans="1:10" ht="14.25">
      <c r="A193" s="60"/>
      <c r="B193" s="127"/>
      <c r="C193" s="13" t="s">
        <v>272</v>
      </c>
      <c r="D193" s="43"/>
      <c r="E193" s="2"/>
      <c r="F193" s="2"/>
      <c r="G193" s="3"/>
      <c r="H193" s="1"/>
      <c r="I193" s="3"/>
      <c r="J193" s="8">
        <f>J185</f>
        <v>27844.65000000001</v>
      </c>
    </row>
    <row r="194" spans="1:10" ht="14.25">
      <c r="A194" s="47">
        <v>1</v>
      </c>
      <c r="B194" s="128" t="s">
        <v>395</v>
      </c>
      <c r="C194" s="44" t="s">
        <v>396</v>
      </c>
      <c r="D194" s="21">
        <v>400</v>
      </c>
      <c r="E194" s="5"/>
      <c r="F194" s="5"/>
      <c r="G194" s="6">
        <v>5.03</v>
      </c>
      <c r="H194" s="4"/>
      <c r="I194" s="6"/>
      <c r="J194" s="7">
        <f>J193+D194+E194+F194+G194-H194-I194</f>
        <v>28249.680000000008</v>
      </c>
    </row>
    <row r="195" spans="1:10" ht="14.25">
      <c r="A195" s="47">
        <f>A194+1</f>
        <v>2</v>
      </c>
      <c r="B195" s="128" t="s">
        <v>395</v>
      </c>
      <c r="C195" s="44" t="s">
        <v>397</v>
      </c>
      <c r="D195" s="21">
        <v>1800</v>
      </c>
      <c r="E195" s="5"/>
      <c r="F195" s="5"/>
      <c r="G195" s="6">
        <v>4.69</v>
      </c>
      <c r="H195" s="4"/>
      <c r="I195" s="6"/>
      <c r="J195" s="7">
        <f>J194+D195+E195+F195+G195-H195-I195</f>
        <v>30054.370000000006</v>
      </c>
    </row>
    <row r="196" spans="1:10" ht="14.25">
      <c r="A196" s="47">
        <f>A195+1</f>
        <v>3</v>
      </c>
      <c r="B196" s="128" t="s">
        <v>398</v>
      </c>
      <c r="C196" s="44" t="s">
        <v>399</v>
      </c>
      <c r="D196" s="21">
        <v>500</v>
      </c>
      <c r="E196" s="5"/>
      <c r="F196" s="5"/>
      <c r="G196" s="6">
        <v>0.77</v>
      </c>
      <c r="H196" s="4"/>
      <c r="I196" s="6"/>
      <c r="J196" s="7">
        <f>J195+D196+E196+F196+G196-H196-I196</f>
        <v>30555.140000000007</v>
      </c>
    </row>
    <row r="197" spans="1:10" ht="14.25">
      <c r="A197" s="47">
        <f aca="true" t="shared" si="22" ref="A197:A222">A196+1</f>
        <v>4</v>
      </c>
      <c r="B197" s="128" t="s">
        <v>398</v>
      </c>
      <c r="C197" s="44" t="s">
        <v>400</v>
      </c>
      <c r="D197" s="21">
        <v>400</v>
      </c>
      <c r="E197" s="5"/>
      <c r="F197" s="5"/>
      <c r="G197" s="6">
        <v>5.01</v>
      </c>
      <c r="H197" s="4"/>
      <c r="I197" s="6"/>
      <c r="J197" s="7">
        <f>J196+D197+E197+F197+G197-H197-I197</f>
        <v>30960.150000000005</v>
      </c>
    </row>
    <row r="198" spans="1:10" ht="14.25">
      <c r="A198" s="47">
        <f t="shared" si="22"/>
        <v>5</v>
      </c>
      <c r="B198" s="128" t="s">
        <v>401</v>
      </c>
      <c r="C198" s="44" t="s">
        <v>402</v>
      </c>
      <c r="D198" s="21">
        <v>400</v>
      </c>
      <c r="E198" s="5"/>
      <c r="F198" s="5"/>
      <c r="G198" s="6">
        <v>2.9</v>
      </c>
      <c r="H198" s="4"/>
      <c r="I198" s="6"/>
      <c r="J198" s="7">
        <f aca="true" t="shared" si="23" ref="J198:J222">J197+D198+E198+F198+G198-H198-I198</f>
        <v>31363.050000000007</v>
      </c>
    </row>
    <row r="199" spans="1:10" ht="14.25">
      <c r="A199" s="47">
        <f t="shared" si="22"/>
        <v>6</v>
      </c>
      <c r="B199" s="128" t="s">
        <v>401</v>
      </c>
      <c r="C199" s="44" t="s">
        <v>403</v>
      </c>
      <c r="D199" s="21">
        <v>600</v>
      </c>
      <c r="E199" s="5"/>
      <c r="F199" s="5"/>
      <c r="G199" s="6"/>
      <c r="H199" s="4"/>
      <c r="I199" s="6"/>
      <c r="J199" s="7">
        <f t="shared" si="23"/>
        <v>31963.050000000007</v>
      </c>
    </row>
    <row r="200" spans="1:10" ht="14.25">
      <c r="A200" s="47">
        <f t="shared" si="22"/>
        <v>7</v>
      </c>
      <c r="B200" s="128" t="s">
        <v>401</v>
      </c>
      <c r="C200" s="44" t="s">
        <v>404</v>
      </c>
      <c r="D200" s="21">
        <v>800</v>
      </c>
      <c r="E200" s="5"/>
      <c r="F200" s="5"/>
      <c r="G200" s="6">
        <v>5.09</v>
      </c>
      <c r="H200" s="4"/>
      <c r="I200" s="6"/>
      <c r="J200" s="7">
        <f t="shared" si="23"/>
        <v>32768.14000000001</v>
      </c>
    </row>
    <row r="201" spans="1:10" ht="14.25">
      <c r="A201" s="47">
        <f t="shared" si="22"/>
        <v>8</v>
      </c>
      <c r="B201" s="128" t="s">
        <v>151</v>
      </c>
      <c r="C201" s="45" t="s">
        <v>242</v>
      </c>
      <c r="D201" s="21"/>
      <c r="E201" s="5"/>
      <c r="F201" s="5"/>
      <c r="G201" s="6"/>
      <c r="H201" s="4"/>
      <c r="I201" s="6">
        <v>2</v>
      </c>
      <c r="J201" s="7">
        <f t="shared" si="23"/>
        <v>32766.140000000007</v>
      </c>
    </row>
    <row r="202" spans="1:10" ht="14.25">
      <c r="A202" s="47">
        <f t="shared" si="22"/>
        <v>9</v>
      </c>
      <c r="B202" s="128" t="s">
        <v>152</v>
      </c>
      <c r="C202" s="44" t="s">
        <v>405</v>
      </c>
      <c r="D202" s="21">
        <v>1000</v>
      </c>
      <c r="E202" s="5"/>
      <c r="F202" s="5"/>
      <c r="G202" s="6"/>
      <c r="H202" s="4"/>
      <c r="I202" s="6"/>
      <c r="J202" s="7">
        <f t="shared" si="23"/>
        <v>33766.14000000001</v>
      </c>
    </row>
    <row r="203" spans="1:10" ht="14.25">
      <c r="A203" s="47">
        <f t="shared" si="22"/>
        <v>10</v>
      </c>
      <c r="B203" s="128" t="s">
        <v>152</v>
      </c>
      <c r="C203" s="44" t="s">
        <v>406</v>
      </c>
      <c r="D203" s="21">
        <v>400</v>
      </c>
      <c r="E203" s="5"/>
      <c r="F203" s="5"/>
      <c r="G203" s="6">
        <v>5</v>
      </c>
      <c r="H203" s="4"/>
      <c r="I203" s="6"/>
      <c r="J203" s="7">
        <f t="shared" si="23"/>
        <v>34171.14000000001</v>
      </c>
    </row>
    <row r="204" spans="1:10" ht="14.25">
      <c r="A204" s="47">
        <f t="shared" si="22"/>
        <v>11</v>
      </c>
      <c r="B204" s="128" t="s">
        <v>152</v>
      </c>
      <c r="C204" s="44" t="s">
        <v>407</v>
      </c>
      <c r="D204" s="21">
        <v>800</v>
      </c>
      <c r="E204" s="5"/>
      <c r="F204" s="5"/>
      <c r="G204" s="6">
        <v>4.37</v>
      </c>
      <c r="H204" s="4"/>
      <c r="I204" s="6"/>
      <c r="J204" s="7">
        <f t="shared" si="23"/>
        <v>34975.51000000001</v>
      </c>
    </row>
    <row r="205" spans="1:10" ht="14.25">
      <c r="A205" s="47">
        <f t="shared" si="22"/>
        <v>12</v>
      </c>
      <c r="B205" s="128" t="s">
        <v>152</v>
      </c>
      <c r="C205" s="83" t="s">
        <v>306</v>
      </c>
      <c r="D205" s="21">
        <v>800</v>
      </c>
      <c r="E205" s="5"/>
      <c r="F205" s="5"/>
      <c r="G205" s="6"/>
      <c r="H205" s="4"/>
      <c r="I205" s="6"/>
      <c r="J205" s="7">
        <f t="shared" si="23"/>
        <v>35775.51000000001</v>
      </c>
    </row>
    <row r="206" spans="1:10" ht="14.25">
      <c r="A206" s="47">
        <f t="shared" si="22"/>
        <v>13</v>
      </c>
      <c r="B206" s="128" t="s">
        <v>153</v>
      </c>
      <c r="C206" s="44" t="s">
        <v>408</v>
      </c>
      <c r="D206" s="21">
        <v>600</v>
      </c>
      <c r="E206" s="5"/>
      <c r="F206" s="5"/>
      <c r="G206" s="6">
        <v>3.78</v>
      </c>
      <c r="H206" s="4"/>
      <c r="I206" s="6"/>
      <c r="J206" s="7">
        <f t="shared" si="23"/>
        <v>36379.29000000001</v>
      </c>
    </row>
    <row r="207" spans="1:10" ht="14.25">
      <c r="A207" s="47">
        <f t="shared" si="22"/>
        <v>14</v>
      </c>
      <c r="B207" s="128" t="s">
        <v>154</v>
      </c>
      <c r="C207" s="44" t="s">
        <v>409</v>
      </c>
      <c r="D207" s="21">
        <v>400</v>
      </c>
      <c r="E207" s="5"/>
      <c r="F207" s="5"/>
      <c r="G207" s="6">
        <v>3.59</v>
      </c>
      <c r="H207" s="4"/>
      <c r="I207" s="6"/>
      <c r="J207" s="7">
        <f t="shared" si="23"/>
        <v>36782.880000000005</v>
      </c>
    </row>
    <row r="208" spans="1:10" ht="14.25">
      <c r="A208" s="47">
        <f t="shared" si="22"/>
        <v>15</v>
      </c>
      <c r="B208" s="128" t="s">
        <v>154</v>
      </c>
      <c r="C208" s="44" t="s">
        <v>410</v>
      </c>
      <c r="D208" s="21">
        <v>400</v>
      </c>
      <c r="E208" s="5"/>
      <c r="F208" s="5"/>
      <c r="G208" s="6">
        <v>2.99</v>
      </c>
      <c r="H208" s="4"/>
      <c r="I208" s="6"/>
      <c r="J208" s="7">
        <f t="shared" si="23"/>
        <v>37185.87</v>
      </c>
    </row>
    <row r="209" spans="1:10" ht="14.25">
      <c r="A209" s="47">
        <f t="shared" si="22"/>
        <v>16</v>
      </c>
      <c r="B209" s="128" t="s">
        <v>154</v>
      </c>
      <c r="C209" s="44" t="s">
        <v>411</v>
      </c>
      <c r="D209" s="21">
        <v>400</v>
      </c>
      <c r="E209" s="5"/>
      <c r="F209" s="5"/>
      <c r="G209" s="6">
        <v>30</v>
      </c>
      <c r="H209" s="4"/>
      <c r="I209" s="6"/>
      <c r="J209" s="7">
        <f t="shared" si="23"/>
        <v>37615.87</v>
      </c>
    </row>
    <row r="210" spans="1:10" ht="14.25">
      <c r="A210" s="47">
        <f t="shared" si="22"/>
        <v>17</v>
      </c>
      <c r="B210" s="128" t="s">
        <v>155</v>
      </c>
      <c r="C210" s="44" t="s">
        <v>412</v>
      </c>
      <c r="D210" s="21">
        <v>800</v>
      </c>
      <c r="E210" s="5"/>
      <c r="F210" s="5"/>
      <c r="G210" s="6">
        <v>4.76</v>
      </c>
      <c r="H210" s="4"/>
      <c r="I210" s="6"/>
      <c r="J210" s="7">
        <f t="shared" si="23"/>
        <v>38420.630000000005</v>
      </c>
    </row>
    <row r="211" spans="1:10" ht="14.25">
      <c r="A211" s="47">
        <f t="shared" si="22"/>
        <v>18</v>
      </c>
      <c r="B211" s="128" t="s">
        <v>155</v>
      </c>
      <c r="C211" s="44" t="s">
        <v>413</v>
      </c>
      <c r="D211" s="21">
        <v>800</v>
      </c>
      <c r="E211" s="5"/>
      <c r="F211" s="5"/>
      <c r="G211" s="6">
        <v>5.15</v>
      </c>
      <c r="H211" s="4"/>
      <c r="I211" s="6"/>
      <c r="J211" s="7">
        <f t="shared" si="23"/>
        <v>39225.780000000006</v>
      </c>
    </row>
    <row r="212" spans="1:10" ht="14.25">
      <c r="A212" s="47">
        <f t="shared" si="22"/>
        <v>19</v>
      </c>
      <c r="B212" s="128" t="s">
        <v>155</v>
      </c>
      <c r="C212" s="44" t="s">
        <v>414</v>
      </c>
      <c r="D212" s="21">
        <v>500</v>
      </c>
      <c r="E212" s="5"/>
      <c r="F212" s="5"/>
      <c r="G212" s="6">
        <v>4.31</v>
      </c>
      <c r="H212" s="4"/>
      <c r="I212" s="6"/>
      <c r="J212" s="7">
        <f t="shared" si="23"/>
        <v>39730.090000000004</v>
      </c>
    </row>
    <row r="213" spans="1:10" ht="14.25">
      <c r="A213" s="47">
        <f t="shared" si="22"/>
        <v>20</v>
      </c>
      <c r="B213" s="128" t="s">
        <v>155</v>
      </c>
      <c r="C213" s="44" t="s">
        <v>415</v>
      </c>
      <c r="D213" s="21">
        <v>800</v>
      </c>
      <c r="E213" s="5"/>
      <c r="F213" s="5"/>
      <c r="G213" s="6">
        <v>5.06</v>
      </c>
      <c r="H213" s="4"/>
      <c r="I213" s="6"/>
      <c r="J213" s="7">
        <f t="shared" si="23"/>
        <v>40535.15</v>
      </c>
    </row>
    <row r="214" spans="1:10" ht="14.25">
      <c r="A214" s="47">
        <f t="shared" si="22"/>
        <v>21</v>
      </c>
      <c r="B214" s="128" t="s">
        <v>416</v>
      </c>
      <c r="C214" s="44" t="s">
        <v>417</v>
      </c>
      <c r="D214" s="21">
        <v>250</v>
      </c>
      <c r="E214" s="5"/>
      <c r="F214" s="5"/>
      <c r="G214" s="6">
        <v>4.99</v>
      </c>
      <c r="H214" s="4"/>
      <c r="I214" s="6"/>
      <c r="J214" s="7">
        <f t="shared" si="23"/>
        <v>40790.14</v>
      </c>
    </row>
    <row r="215" spans="1:10" ht="14.25">
      <c r="A215" s="47">
        <f t="shared" si="22"/>
        <v>22</v>
      </c>
      <c r="B215" s="128" t="s">
        <v>156</v>
      </c>
      <c r="C215" s="138" t="s">
        <v>418</v>
      </c>
      <c r="D215" s="21">
        <v>600</v>
      </c>
      <c r="E215" s="5"/>
      <c r="F215" s="5"/>
      <c r="G215" s="6">
        <v>3.1</v>
      </c>
      <c r="H215" s="4"/>
      <c r="I215" s="6"/>
      <c r="J215" s="7">
        <f t="shared" si="23"/>
        <v>41393.24</v>
      </c>
    </row>
    <row r="216" spans="1:10" ht="14.25">
      <c r="A216" s="47">
        <f t="shared" si="22"/>
        <v>23</v>
      </c>
      <c r="B216" s="128" t="s">
        <v>156</v>
      </c>
      <c r="C216" s="44" t="s">
        <v>419</v>
      </c>
      <c r="D216" s="21">
        <v>400</v>
      </c>
      <c r="E216" s="5"/>
      <c r="F216" s="5"/>
      <c r="G216" s="6">
        <v>10</v>
      </c>
      <c r="H216" s="4"/>
      <c r="I216" s="6"/>
      <c r="J216" s="7">
        <f t="shared" si="23"/>
        <v>41803.24</v>
      </c>
    </row>
    <row r="217" spans="1:10" ht="14.25">
      <c r="A217" s="47">
        <f t="shared" si="22"/>
        <v>24</v>
      </c>
      <c r="B217" s="128" t="s">
        <v>156</v>
      </c>
      <c r="C217" s="44" t="s">
        <v>420</v>
      </c>
      <c r="D217" s="21">
        <v>1750</v>
      </c>
      <c r="E217" s="5"/>
      <c r="F217" s="5"/>
      <c r="G217" s="6"/>
      <c r="H217" s="4"/>
      <c r="I217" s="6"/>
      <c r="J217" s="7">
        <f t="shared" si="23"/>
        <v>43553.24</v>
      </c>
    </row>
    <row r="218" spans="1:10" ht="14.25">
      <c r="A218" s="47">
        <f t="shared" si="22"/>
        <v>25</v>
      </c>
      <c r="B218" s="128" t="s">
        <v>156</v>
      </c>
      <c r="C218" s="44" t="s">
        <v>421</v>
      </c>
      <c r="D218" s="21">
        <v>800</v>
      </c>
      <c r="E218" s="5"/>
      <c r="F218" s="5"/>
      <c r="G218" s="6"/>
      <c r="H218" s="4"/>
      <c r="I218" s="6"/>
      <c r="J218" s="7">
        <f t="shared" si="23"/>
        <v>44353.24</v>
      </c>
    </row>
    <row r="219" spans="1:10" ht="14.25">
      <c r="A219" s="47">
        <f t="shared" si="22"/>
        <v>26</v>
      </c>
      <c r="B219" s="128" t="s">
        <v>422</v>
      </c>
      <c r="C219" s="44" t="s">
        <v>423</v>
      </c>
      <c r="D219" s="21">
        <v>400</v>
      </c>
      <c r="E219" s="5"/>
      <c r="F219" s="5"/>
      <c r="G219" s="6">
        <v>0.6</v>
      </c>
      <c r="H219" s="4"/>
      <c r="I219" s="6"/>
      <c r="J219" s="7">
        <f t="shared" si="23"/>
        <v>44753.84</v>
      </c>
    </row>
    <row r="220" spans="1:10" ht="14.25">
      <c r="A220" s="47">
        <f t="shared" si="22"/>
        <v>27</v>
      </c>
      <c r="B220" s="128" t="s">
        <v>422</v>
      </c>
      <c r="C220" s="139" t="s">
        <v>424</v>
      </c>
      <c r="D220" s="21">
        <v>-350</v>
      </c>
      <c r="E220" s="5"/>
      <c r="F220" s="5"/>
      <c r="G220" s="6"/>
      <c r="H220" s="4"/>
      <c r="I220" s="6"/>
      <c r="J220" s="7">
        <f t="shared" si="23"/>
        <v>44403.84</v>
      </c>
    </row>
    <row r="221" spans="1:10" ht="14.25">
      <c r="A221" s="47">
        <f t="shared" si="22"/>
        <v>28</v>
      </c>
      <c r="B221" s="128" t="s">
        <v>157</v>
      </c>
      <c r="C221" s="44" t="s">
        <v>425</v>
      </c>
      <c r="D221" s="21">
        <v>400</v>
      </c>
      <c r="E221" s="5"/>
      <c r="F221" s="5"/>
      <c r="G221" s="6">
        <v>1.43</v>
      </c>
      <c r="H221" s="4"/>
      <c r="I221" s="6"/>
      <c r="J221" s="7">
        <f t="shared" si="23"/>
        <v>44805.27</v>
      </c>
    </row>
    <row r="222" spans="1:10" ht="15" thickBot="1">
      <c r="A222" s="47">
        <f t="shared" si="22"/>
        <v>29</v>
      </c>
      <c r="B222" s="128" t="s">
        <v>426</v>
      </c>
      <c r="C222" s="108" t="s">
        <v>427</v>
      </c>
      <c r="D222" s="41">
        <v>400</v>
      </c>
      <c r="E222" s="9"/>
      <c r="F222" s="9"/>
      <c r="G222" s="10">
        <v>3.65</v>
      </c>
      <c r="H222" s="4"/>
      <c r="I222" s="6"/>
      <c r="J222" s="7">
        <f t="shared" si="23"/>
        <v>45208.92</v>
      </c>
    </row>
    <row r="223" spans="1:10" ht="14.25">
      <c r="A223" s="13"/>
      <c r="B223" s="14"/>
      <c r="C223" s="13" t="s">
        <v>268</v>
      </c>
      <c r="D223" s="18">
        <f aca="true" t="shared" si="24" ref="D223:I223">SUM(D194:D222)</f>
        <v>17250</v>
      </c>
      <c r="E223" s="17">
        <f t="shared" si="24"/>
        <v>0</v>
      </c>
      <c r="F223" s="17">
        <f t="shared" si="24"/>
        <v>0</v>
      </c>
      <c r="G223" s="28">
        <f t="shared" si="24"/>
        <v>116.27000000000001</v>
      </c>
      <c r="H223" s="18">
        <f t="shared" si="24"/>
        <v>0</v>
      </c>
      <c r="I223" s="76">
        <f t="shared" si="24"/>
        <v>2</v>
      </c>
      <c r="J223" s="12">
        <f>J193+D223+E223+F223+G223-H223-I223</f>
        <v>45208.920000000006</v>
      </c>
    </row>
    <row r="224" spans="1:10" ht="15" thickBot="1">
      <c r="A224" s="22"/>
      <c r="B224" s="22"/>
      <c r="C224" s="22" t="s">
        <v>428</v>
      </c>
      <c r="D224" s="26">
        <f aca="true" t="shared" si="25" ref="D224:J224">D223</f>
        <v>17250</v>
      </c>
      <c r="E224" s="25">
        <f t="shared" si="25"/>
        <v>0</v>
      </c>
      <c r="F224" s="25">
        <f t="shared" si="25"/>
        <v>0</v>
      </c>
      <c r="G224" s="33">
        <f t="shared" si="25"/>
        <v>116.27000000000001</v>
      </c>
      <c r="H224" s="26">
        <f t="shared" si="25"/>
        <v>0</v>
      </c>
      <c r="I224" s="30">
        <f t="shared" si="25"/>
        <v>2</v>
      </c>
      <c r="J224" s="27">
        <f t="shared" si="25"/>
        <v>45208.920000000006</v>
      </c>
    </row>
    <row r="226" spans="1:10" ht="18.75">
      <c r="A226" s="163" t="s">
        <v>429</v>
      </c>
      <c r="B226" s="163"/>
      <c r="C226" s="163"/>
      <c r="D226" s="163"/>
      <c r="E226" s="163"/>
      <c r="F226" s="163"/>
      <c r="G226" s="163"/>
      <c r="H226" s="163"/>
      <c r="I226" s="163"/>
      <c r="J226" s="163"/>
    </row>
    <row r="227" spans="1:10" ht="19.5" thickBot="1">
      <c r="A227" s="163" t="s">
        <v>42</v>
      </c>
      <c r="B227" s="163"/>
      <c r="C227" s="163"/>
      <c r="D227" s="163"/>
      <c r="E227" s="163"/>
      <c r="F227" s="163"/>
      <c r="G227" s="163"/>
      <c r="H227" s="163"/>
      <c r="I227" s="163"/>
      <c r="J227" s="163"/>
    </row>
    <row r="228" spans="1:10" ht="14.25">
      <c r="A228" s="164"/>
      <c r="B228" s="166" t="s">
        <v>228</v>
      </c>
      <c r="C228" s="166" t="s">
        <v>229</v>
      </c>
      <c r="D228" s="169" t="s">
        <v>230</v>
      </c>
      <c r="E228" s="170"/>
      <c r="F228" s="170"/>
      <c r="G228" s="171"/>
      <c r="H228" s="169" t="s">
        <v>231</v>
      </c>
      <c r="I228" s="171"/>
      <c r="J228" s="166" t="s">
        <v>232</v>
      </c>
    </row>
    <row r="229" spans="1:10" ht="15" thickBot="1">
      <c r="A229" s="165"/>
      <c r="B229" s="167"/>
      <c r="C229" s="168"/>
      <c r="D229" s="36" t="s">
        <v>233</v>
      </c>
      <c r="E229" s="37" t="s">
        <v>234</v>
      </c>
      <c r="F229" s="37" t="s">
        <v>235</v>
      </c>
      <c r="G229" s="38" t="s">
        <v>236</v>
      </c>
      <c r="H229" s="36" t="s">
        <v>237</v>
      </c>
      <c r="I229" s="38" t="s">
        <v>238</v>
      </c>
      <c r="J229" s="167"/>
    </row>
    <row r="230" spans="1:10" ht="14.25">
      <c r="A230" s="60"/>
      <c r="B230" s="127"/>
      <c r="C230" s="13" t="s">
        <v>272</v>
      </c>
      <c r="D230" s="43"/>
      <c r="E230" s="2"/>
      <c r="F230" s="2"/>
      <c r="G230" s="3"/>
      <c r="H230" s="1"/>
      <c r="I230" s="3"/>
      <c r="J230" s="8">
        <f>J223</f>
        <v>45208.920000000006</v>
      </c>
    </row>
    <row r="231" spans="1:10" ht="14.25">
      <c r="A231" s="47">
        <v>1</v>
      </c>
      <c r="B231" s="128" t="s">
        <v>430</v>
      </c>
      <c r="C231" s="44" t="s">
        <v>278</v>
      </c>
      <c r="D231" s="21">
        <v>600</v>
      </c>
      <c r="E231" s="5"/>
      <c r="F231" s="5"/>
      <c r="G231" s="6">
        <v>3.17</v>
      </c>
      <c r="H231" s="4"/>
      <c r="I231" s="6"/>
      <c r="J231" s="7">
        <f>J230+D231+E231+F231+G231-H231-I231</f>
        <v>45812.090000000004</v>
      </c>
    </row>
    <row r="232" spans="1:10" ht="14.25">
      <c r="A232" s="47">
        <f>A231+1</f>
        <v>2</v>
      </c>
      <c r="B232" s="128" t="s">
        <v>158</v>
      </c>
      <c r="C232" s="44" t="s">
        <v>431</v>
      </c>
      <c r="D232" s="21">
        <v>4800</v>
      </c>
      <c r="E232" s="5"/>
      <c r="F232" s="5"/>
      <c r="G232" s="6">
        <v>9.84</v>
      </c>
      <c r="H232" s="4"/>
      <c r="I232" s="6"/>
      <c r="J232" s="7">
        <f>J231+D232+E232+F232+G232-H232-I232</f>
        <v>50621.93</v>
      </c>
    </row>
    <row r="233" spans="1:10" ht="14.25">
      <c r="A233" s="47">
        <f>A232+1</f>
        <v>3</v>
      </c>
      <c r="B233" s="128" t="s">
        <v>158</v>
      </c>
      <c r="C233" s="44" t="s">
        <v>432</v>
      </c>
      <c r="D233" s="21">
        <v>900</v>
      </c>
      <c r="E233" s="5"/>
      <c r="F233" s="5"/>
      <c r="G233" s="6">
        <v>2.04</v>
      </c>
      <c r="H233" s="4"/>
      <c r="I233" s="6"/>
      <c r="J233" s="7">
        <f>J232+D233+E233+F233+G233-H233-I233</f>
        <v>51523.97</v>
      </c>
    </row>
    <row r="234" spans="1:10" ht="14.25">
      <c r="A234" s="47">
        <f aca="true" t="shared" si="26" ref="A234:A240">A233+1</f>
        <v>4</v>
      </c>
      <c r="B234" s="128" t="s">
        <v>158</v>
      </c>
      <c r="C234" s="83" t="s">
        <v>306</v>
      </c>
      <c r="D234" s="21">
        <v>450</v>
      </c>
      <c r="E234" s="5"/>
      <c r="F234" s="5"/>
      <c r="G234" s="6"/>
      <c r="H234" s="4"/>
      <c r="I234" s="6"/>
      <c r="J234" s="7">
        <f>J233+D234+E234+F234+G234-H234-I234</f>
        <v>51973.97</v>
      </c>
    </row>
    <row r="235" spans="1:10" ht="14.25">
      <c r="A235" s="47">
        <f t="shared" si="26"/>
        <v>5</v>
      </c>
      <c r="B235" s="128" t="s">
        <v>158</v>
      </c>
      <c r="C235" s="44" t="s">
        <v>433</v>
      </c>
      <c r="D235" s="21">
        <v>400</v>
      </c>
      <c r="E235" s="5"/>
      <c r="F235" s="5"/>
      <c r="G235" s="6">
        <v>3.37</v>
      </c>
      <c r="H235" s="4"/>
      <c r="I235" s="6"/>
      <c r="J235" s="7">
        <f aca="true" t="shared" si="27" ref="J235:J240">J234+D235+E235+F235+G235-H235-I235</f>
        <v>52377.340000000004</v>
      </c>
    </row>
    <row r="236" spans="1:10" ht="14.25">
      <c r="A236" s="47">
        <f t="shared" si="26"/>
        <v>6</v>
      </c>
      <c r="B236" s="128" t="s">
        <v>158</v>
      </c>
      <c r="C236" s="44" t="s">
        <v>434</v>
      </c>
      <c r="D236" s="21">
        <v>300</v>
      </c>
      <c r="E236" s="5"/>
      <c r="F236" s="5"/>
      <c r="G236" s="6">
        <v>2.55</v>
      </c>
      <c r="H236" s="4"/>
      <c r="I236" s="6"/>
      <c r="J236" s="7">
        <f t="shared" si="27"/>
        <v>52679.89000000001</v>
      </c>
    </row>
    <row r="237" spans="1:10" ht="14.25">
      <c r="A237" s="47">
        <f t="shared" si="26"/>
        <v>7</v>
      </c>
      <c r="B237" s="128" t="s">
        <v>160</v>
      </c>
      <c r="C237" s="44" t="s">
        <v>435</v>
      </c>
      <c r="D237" s="21">
        <v>500</v>
      </c>
      <c r="E237" s="5"/>
      <c r="F237" s="5"/>
      <c r="G237" s="6"/>
      <c r="H237" s="4"/>
      <c r="I237" s="6"/>
      <c r="J237" s="7">
        <f t="shared" si="27"/>
        <v>53179.89000000001</v>
      </c>
    </row>
    <row r="238" spans="1:10" ht="14.25">
      <c r="A238" s="47">
        <f t="shared" si="26"/>
        <v>8</v>
      </c>
      <c r="B238" s="128" t="s">
        <v>160</v>
      </c>
      <c r="C238" s="45" t="s">
        <v>436</v>
      </c>
      <c r="D238" s="21"/>
      <c r="E238" s="5"/>
      <c r="F238" s="5"/>
      <c r="G238" s="6"/>
      <c r="H238" s="4"/>
      <c r="I238" s="6">
        <v>2.5</v>
      </c>
      <c r="J238" s="7">
        <f t="shared" si="27"/>
        <v>53177.39000000001</v>
      </c>
    </row>
    <row r="239" spans="1:10" ht="14.25">
      <c r="A239" s="47">
        <f t="shared" si="26"/>
        <v>9</v>
      </c>
      <c r="B239" s="128" t="s">
        <v>437</v>
      </c>
      <c r="C239" s="44" t="s">
        <v>438</v>
      </c>
      <c r="D239" s="21">
        <v>400</v>
      </c>
      <c r="E239" s="5"/>
      <c r="F239" s="5"/>
      <c r="G239" s="6">
        <v>5.18</v>
      </c>
      <c r="H239" s="4"/>
      <c r="I239" s="6"/>
      <c r="J239" s="7">
        <f t="shared" si="27"/>
        <v>53582.57000000001</v>
      </c>
    </row>
    <row r="240" spans="1:10" ht="15" thickBot="1">
      <c r="A240" s="47">
        <f t="shared" si="26"/>
        <v>10</v>
      </c>
      <c r="B240" s="128" t="s">
        <v>437</v>
      </c>
      <c r="C240" s="108" t="s">
        <v>439</v>
      </c>
      <c r="D240" s="21">
        <v>1400</v>
      </c>
      <c r="E240" s="5"/>
      <c r="F240" s="5"/>
      <c r="G240" s="6"/>
      <c r="H240" s="4"/>
      <c r="I240" s="6"/>
      <c r="J240" s="7">
        <f t="shared" si="27"/>
        <v>54982.57000000001</v>
      </c>
    </row>
    <row r="241" spans="1:10" ht="14.25">
      <c r="A241" s="13"/>
      <c r="B241" s="14"/>
      <c r="C241" s="13" t="s">
        <v>268</v>
      </c>
      <c r="D241" s="18">
        <f aca="true" t="shared" si="28" ref="D241:I241">SUM(D231:D240)</f>
        <v>9750</v>
      </c>
      <c r="E241" s="17">
        <f t="shared" si="28"/>
        <v>0</v>
      </c>
      <c r="F241" s="17">
        <f t="shared" si="28"/>
        <v>0</v>
      </c>
      <c r="G241" s="28">
        <f t="shared" si="28"/>
        <v>26.150000000000002</v>
      </c>
      <c r="H241" s="16">
        <f t="shared" si="28"/>
        <v>0</v>
      </c>
      <c r="I241" s="76">
        <f t="shared" si="28"/>
        <v>2.5</v>
      </c>
      <c r="J241" s="12">
        <f>J230+D241+E241+F241+G241-H241-I241</f>
        <v>54982.57000000001</v>
      </c>
    </row>
    <row r="242" spans="1:10" ht="15" thickBot="1">
      <c r="A242" s="115"/>
      <c r="B242" s="115"/>
      <c r="C242" s="22" t="s">
        <v>428</v>
      </c>
      <c r="D242" s="75">
        <f aca="true" t="shared" si="29" ref="D242:I242">D241+D224</f>
        <v>27000</v>
      </c>
      <c r="E242" s="9">
        <f t="shared" si="29"/>
        <v>0</v>
      </c>
      <c r="F242" s="9">
        <f t="shared" si="29"/>
        <v>0</v>
      </c>
      <c r="G242" s="9">
        <f t="shared" si="29"/>
        <v>142.42000000000002</v>
      </c>
      <c r="H242" s="41">
        <f t="shared" si="29"/>
        <v>0</v>
      </c>
      <c r="I242" s="118">
        <f t="shared" si="29"/>
        <v>4.5</v>
      </c>
      <c r="J242" s="119">
        <f>J241</f>
        <v>54982.57000000001</v>
      </c>
    </row>
    <row r="243" spans="1:10" ht="15" thickBot="1">
      <c r="A243" s="120"/>
      <c r="B243" s="120"/>
      <c r="C243" s="133" t="s">
        <v>440</v>
      </c>
      <c r="D243" s="122">
        <f aca="true" t="shared" si="30" ref="D243:I243">D242+D185</f>
        <v>291391</v>
      </c>
      <c r="E243" s="134">
        <f t="shared" si="30"/>
        <v>44064</v>
      </c>
      <c r="F243" s="134">
        <f t="shared" si="30"/>
        <v>627.74</v>
      </c>
      <c r="G243" s="134">
        <f t="shared" si="30"/>
        <v>732.4399999999998</v>
      </c>
      <c r="H243" s="123">
        <f t="shared" si="30"/>
        <v>268338</v>
      </c>
      <c r="I243" s="124">
        <f t="shared" si="30"/>
        <v>13494.61</v>
      </c>
      <c r="J243" s="125">
        <f>D243+E243+F243+G243-H243-I243</f>
        <v>54982.56999999999</v>
      </c>
    </row>
    <row r="264" spans="1:10" ht="18.75">
      <c r="A264" s="163" t="s">
        <v>441</v>
      </c>
      <c r="B264" s="163"/>
      <c r="C264" s="163"/>
      <c r="D264" s="163"/>
      <c r="E264" s="163"/>
      <c r="F264" s="163"/>
      <c r="G264" s="163"/>
      <c r="H264" s="163"/>
      <c r="I264" s="163"/>
      <c r="J264" s="163"/>
    </row>
    <row r="265" spans="1:10" ht="19.5" thickBot="1">
      <c r="A265" s="163" t="s">
        <v>42</v>
      </c>
      <c r="B265" s="163"/>
      <c r="C265" s="163"/>
      <c r="D265" s="163"/>
      <c r="E265" s="163"/>
      <c r="F265" s="163"/>
      <c r="G265" s="163"/>
      <c r="H265" s="163"/>
      <c r="I265" s="163"/>
      <c r="J265" s="163"/>
    </row>
    <row r="266" spans="1:10" ht="14.25">
      <c r="A266" s="164"/>
      <c r="B266" s="166" t="s">
        <v>228</v>
      </c>
      <c r="C266" s="166" t="s">
        <v>229</v>
      </c>
      <c r="D266" s="169" t="s">
        <v>230</v>
      </c>
      <c r="E266" s="170"/>
      <c r="F266" s="170"/>
      <c r="G266" s="171"/>
      <c r="H266" s="169" t="s">
        <v>231</v>
      </c>
      <c r="I266" s="171"/>
      <c r="J266" s="166" t="s">
        <v>232</v>
      </c>
    </row>
    <row r="267" spans="1:10" ht="15" thickBot="1">
      <c r="A267" s="165"/>
      <c r="B267" s="167"/>
      <c r="C267" s="168"/>
      <c r="D267" s="36" t="s">
        <v>233</v>
      </c>
      <c r="E267" s="37" t="s">
        <v>234</v>
      </c>
      <c r="F267" s="37" t="s">
        <v>235</v>
      </c>
      <c r="G267" s="38" t="s">
        <v>236</v>
      </c>
      <c r="H267" s="36" t="s">
        <v>237</v>
      </c>
      <c r="I267" s="38" t="s">
        <v>238</v>
      </c>
      <c r="J267" s="167"/>
    </row>
    <row r="268" spans="1:10" ht="14.25">
      <c r="A268" s="60"/>
      <c r="B268" s="127"/>
      <c r="C268" s="13" t="s">
        <v>272</v>
      </c>
      <c r="D268" s="43"/>
      <c r="E268" s="2"/>
      <c r="F268" s="2"/>
      <c r="G268" s="3"/>
      <c r="H268" s="1"/>
      <c r="I268" s="3"/>
      <c r="J268" s="8">
        <f>J242</f>
        <v>54982.57000000001</v>
      </c>
    </row>
    <row r="269" spans="1:10" ht="14.25">
      <c r="A269" s="47">
        <v>1</v>
      </c>
      <c r="B269" s="140" t="s">
        <v>442</v>
      </c>
      <c r="C269" s="44" t="s">
        <v>443</v>
      </c>
      <c r="D269" s="21">
        <v>400</v>
      </c>
      <c r="E269" s="5"/>
      <c r="F269" s="5"/>
      <c r="G269" s="6">
        <v>1.53</v>
      </c>
      <c r="H269" s="4"/>
      <c r="I269" s="6"/>
      <c r="J269" s="7">
        <f>J268+D269+E269+F269+G269-H269-I269</f>
        <v>55384.100000000006</v>
      </c>
    </row>
    <row r="270" spans="1:10" ht="14.25">
      <c r="A270" s="47">
        <f>A269+1</f>
        <v>2</v>
      </c>
      <c r="B270" s="140" t="s">
        <v>442</v>
      </c>
      <c r="C270" s="137" t="s">
        <v>314</v>
      </c>
      <c r="D270" s="21"/>
      <c r="E270" s="5"/>
      <c r="F270" s="5"/>
      <c r="G270" s="6"/>
      <c r="H270" s="4">
        <v>1750</v>
      </c>
      <c r="I270" s="6"/>
      <c r="J270" s="7">
        <f>J269+D270+E270+F270+G270-H270-I270</f>
        <v>53634.100000000006</v>
      </c>
    </row>
    <row r="271" spans="1:10" ht="14.25">
      <c r="A271" s="47">
        <f>A270+1</f>
        <v>3</v>
      </c>
      <c r="B271" s="140" t="s">
        <v>163</v>
      </c>
      <c r="C271" s="137" t="s">
        <v>444</v>
      </c>
      <c r="D271" s="21">
        <v>4200</v>
      </c>
      <c r="E271" s="5"/>
      <c r="F271" s="5"/>
      <c r="G271" s="6"/>
      <c r="H271" s="4"/>
      <c r="I271" s="6"/>
      <c r="J271" s="7">
        <f>J270+D271+E271+F271+G271-H271-I271</f>
        <v>57834.100000000006</v>
      </c>
    </row>
    <row r="272" spans="1:10" ht="14.25">
      <c r="A272" s="47">
        <f aca="true" t="shared" si="31" ref="A272:A292">A271+1</f>
        <v>4</v>
      </c>
      <c r="B272" s="140" t="s">
        <v>164</v>
      </c>
      <c r="C272" s="44" t="s">
        <v>445</v>
      </c>
      <c r="D272" s="21">
        <v>400</v>
      </c>
      <c r="E272" s="5"/>
      <c r="F272" s="5"/>
      <c r="G272" s="6">
        <v>4.32</v>
      </c>
      <c r="H272" s="4"/>
      <c r="I272" s="6"/>
      <c r="J272" s="7">
        <f>J271+D272+E272+F272+G272-H272-I272</f>
        <v>58238.420000000006</v>
      </c>
    </row>
    <row r="273" spans="1:10" ht="14.25">
      <c r="A273" s="47">
        <f t="shared" si="31"/>
        <v>5</v>
      </c>
      <c r="B273" s="140" t="s">
        <v>164</v>
      </c>
      <c r="C273" s="137" t="s">
        <v>345</v>
      </c>
      <c r="D273" s="21"/>
      <c r="E273" s="5"/>
      <c r="F273" s="5"/>
      <c r="G273" s="6"/>
      <c r="H273" s="4"/>
      <c r="I273" s="6">
        <v>2.02</v>
      </c>
      <c r="J273" s="7">
        <f aca="true" t="shared" si="32" ref="J273:J292">J272+D273+E273+F273+G273-H273-I273</f>
        <v>58236.40000000001</v>
      </c>
    </row>
    <row r="274" spans="1:10" ht="14.25">
      <c r="A274" s="47">
        <f t="shared" si="31"/>
        <v>6</v>
      </c>
      <c r="B274" s="140" t="s">
        <v>164</v>
      </c>
      <c r="C274" s="44" t="s">
        <v>446</v>
      </c>
      <c r="D274" s="21">
        <v>1300</v>
      </c>
      <c r="E274" s="5"/>
      <c r="F274" s="5"/>
      <c r="G274" s="6"/>
      <c r="H274" s="4"/>
      <c r="I274" s="6"/>
      <c r="J274" s="7">
        <f t="shared" si="32"/>
        <v>59536.40000000001</v>
      </c>
    </row>
    <row r="275" spans="1:10" ht="14.25">
      <c r="A275" s="47">
        <f t="shared" si="31"/>
        <v>7</v>
      </c>
      <c r="B275" s="140" t="s">
        <v>165</v>
      </c>
      <c r="C275" s="44" t="s">
        <v>447</v>
      </c>
      <c r="D275" s="21">
        <v>1600</v>
      </c>
      <c r="E275" s="5"/>
      <c r="F275" s="5"/>
      <c r="G275" s="6"/>
      <c r="H275" s="4"/>
      <c r="I275" s="6"/>
      <c r="J275" s="7">
        <f t="shared" si="32"/>
        <v>61136.40000000001</v>
      </c>
    </row>
    <row r="276" spans="1:10" ht="14.25">
      <c r="A276" s="47">
        <f t="shared" si="31"/>
        <v>8</v>
      </c>
      <c r="B276" s="140" t="s">
        <v>166</v>
      </c>
      <c r="C276" s="141" t="s">
        <v>448</v>
      </c>
      <c r="D276" s="21"/>
      <c r="E276" s="5"/>
      <c r="F276" s="5"/>
      <c r="G276" s="6"/>
      <c r="H276" s="4">
        <v>1500</v>
      </c>
      <c r="I276" s="6"/>
      <c r="J276" s="7">
        <f t="shared" si="32"/>
        <v>59636.40000000001</v>
      </c>
    </row>
    <row r="277" spans="1:10" ht="14.25">
      <c r="A277" s="47">
        <f t="shared" si="31"/>
        <v>9</v>
      </c>
      <c r="B277" s="140" t="s">
        <v>166</v>
      </c>
      <c r="C277" s="45" t="s">
        <v>242</v>
      </c>
      <c r="D277" s="21"/>
      <c r="E277" s="5"/>
      <c r="F277" s="5"/>
      <c r="G277" s="6"/>
      <c r="H277" s="4"/>
      <c r="I277" s="6">
        <v>2</v>
      </c>
      <c r="J277" s="7">
        <f t="shared" si="32"/>
        <v>59634.40000000001</v>
      </c>
    </row>
    <row r="278" spans="1:10" ht="14.25">
      <c r="A278" s="47">
        <f t="shared" si="31"/>
        <v>10</v>
      </c>
      <c r="B278" s="140" t="s">
        <v>167</v>
      </c>
      <c r="C278" s="137" t="s">
        <v>449</v>
      </c>
      <c r="D278" s="21"/>
      <c r="E278" s="5"/>
      <c r="F278" s="5"/>
      <c r="G278" s="6"/>
      <c r="H278" s="4">
        <v>6400</v>
      </c>
      <c r="I278" s="6"/>
      <c r="J278" s="7">
        <f t="shared" si="32"/>
        <v>53234.40000000001</v>
      </c>
    </row>
    <row r="279" spans="1:10" ht="14.25">
      <c r="A279" s="47">
        <f t="shared" si="31"/>
        <v>11</v>
      </c>
      <c r="B279" s="140" t="s">
        <v>450</v>
      </c>
      <c r="C279" s="44" t="s">
        <v>451</v>
      </c>
      <c r="D279" s="21">
        <v>300</v>
      </c>
      <c r="E279" s="5"/>
      <c r="F279" s="5"/>
      <c r="G279" s="6">
        <v>3.03</v>
      </c>
      <c r="H279" s="4"/>
      <c r="I279" s="6"/>
      <c r="J279" s="7">
        <f t="shared" si="32"/>
        <v>53537.43000000001</v>
      </c>
    </row>
    <row r="280" spans="1:10" ht="14.25">
      <c r="A280" s="47">
        <f t="shared" si="31"/>
        <v>12</v>
      </c>
      <c r="B280" s="140" t="s">
        <v>450</v>
      </c>
      <c r="C280" s="44" t="s">
        <v>452</v>
      </c>
      <c r="D280" s="21">
        <v>300</v>
      </c>
      <c r="E280" s="5"/>
      <c r="F280" s="5"/>
      <c r="G280" s="6">
        <v>3.61</v>
      </c>
      <c r="H280" s="4"/>
      <c r="I280" s="6"/>
      <c r="J280" s="7">
        <f t="shared" si="32"/>
        <v>53841.04000000001</v>
      </c>
    </row>
    <row r="281" spans="1:10" ht="14.25">
      <c r="A281" s="47">
        <f t="shared" si="31"/>
        <v>13</v>
      </c>
      <c r="B281" s="140" t="s">
        <v>453</v>
      </c>
      <c r="C281" s="137" t="s">
        <v>454</v>
      </c>
      <c r="D281" s="21">
        <v>1600</v>
      </c>
      <c r="E281" s="5"/>
      <c r="F281" s="5"/>
      <c r="G281" s="6"/>
      <c r="H281" s="4"/>
      <c r="I281" s="6"/>
      <c r="J281" s="7">
        <f t="shared" si="32"/>
        <v>55441.04000000001</v>
      </c>
    </row>
    <row r="282" spans="1:10" ht="14.25">
      <c r="A282" s="47">
        <f t="shared" si="31"/>
        <v>14</v>
      </c>
      <c r="B282" s="140" t="s">
        <v>455</v>
      </c>
      <c r="C282" s="137" t="s">
        <v>456</v>
      </c>
      <c r="D282" s="21"/>
      <c r="E282" s="5"/>
      <c r="F282" s="5"/>
      <c r="G282" s="6"/>
      <c r="H282" s="4">
        <v>3200</v>
      </c>
      <c r="I282" s="6"/>
      <c r="J282" s="7">
        <f t="shared" si="32"/>
        <v>52241.04000000001</v>
      </c>
    </row>
    <row r="283" spans="1:10" ht="14.25">
      <c r="A283" s="47">
        <f t="shared" si="31"/>
        <v>15</v>
      </c>
      <c r="B283" s="140" t="s">
        <v>455</v>
      </c>
      <c r="C283" s="137" t="s">
        <v>457</v>
      </c>
      <c r="D283" s="21"/>
      <c r="E283" s="5"/>
      <c r="F283" s="5"/>
      <c r="G283" s="6"/>
      <c r="H283" s="4">
        <v>500</v>
      </c>
      <c r="I283" s="6"/>
      <c r="J283" s="7">
        <f t="shared" si="32"/>
        <v>51741.04000000001</v>
      </c>
    </row>
    <row r="284" spans="1:10" ht="14.25">
      <c r="A284" s="47">
        <f t="shared" si="31"/>
        <v>16</v>
      </c>
      <c r="B284" s="140" t="s">
        <v>455</v>
      </c>
      <c r="C284" s="44" t="s">
        <v>458</v>
      </c>
      <c r="D284" s="21">
        <v>600</v>
      </c>
      <c r="E284" s="5"/>
      <c r="F284" s="5"/>
      <c r="G284" s="6">
        <v>3.85</v>
      </c>
      <c r="H284" s="4"/>
      <c r="I284" s="6"/>
      <c r="J284" s="7">
        <f t="shared" si="32"/>
        <v>52344.89000000001</v>
      </c>
    </row>
    <row r="285" spans="1:10" ht="14.25">
      <c r="A285" s="47">
        <f t="shared" si="31"/>
        <v>17</v>
      </c>
      <c r="B285" s="140" t="s">
        <v>455</v>
      </c>
      <c r="C285" s="142" t="s">
        <v>459</v>
      </c>
      <c r="D285" s="21">
        <v>2800</v>
      </c>
      <c r="E285" s="5"/>
      <c r="F285" s="5"/>
      <c r="G285" s="6"/>
      <c r="H285" s="4"/>
      <c r="I285" s="6"/>
      <c r="J285" s="7">
        <f t="shared" si="32"/>
        <v>55144.89000000001</v>
      </c>
    </row>
    <row r="286" spans="1:10" ht="14.25">
      <c r="A286" s="47">
        <f t="shared" si="31"/>
        <v>18</v>
      </c>
      <c r="B286" s="140" t="s">
        <v>168</v>
      </c>
      <c r="C286" s="137" t="s">
        <v>318</v>
      </c>
      <c r="D286" s="21"/>
      <c r="E286" s="5"/>
      <c r="F286" s="5">
        <v>52.92</v>
      </c>
      <c r="G286" s="6"/>
      <c r="H286" s="4"/>
      <c r="I286" s="6"/>
      <c r="J286" s="7">
        <f t="shared" si="32"/>
        <v>55197.810000000005</v>
      </c>
    </row>
    <row r="287" spans="1:10" ht="14.25">
      <c r="A287" s="47">
        <f t="shared" si="31"/>
        <v>19</v>
      </c>
      <c r="B287" s="140" t="s">
        <v>169</v>
      </c>
      <c r="C287" s="137" t="s">
        <v>460</v>
      </c>
      <c r="D287" s="21"/>
      <c r="E287" s="5"/>
      <c r="F287" s="5"/>
      <c r="G287" s="6"/>
      <c r="H287" s="4">
        <v>11600</v>
      </c>
      <c r="I287" s="6"/>
      <c r="J287" s="7">
        <f t="shared" si="32"/>
        <v>43597.810000000005</v>
      </c>
    </row>
    <row r="288" spans="1:10" ht="14.25">
      <c r="A288" s="47">
        <f t="shared" si="31"/>
        <v>20</v>
      </c>
      <c r="B288" s="140" t="s">
        <v>461</v>
      </c>
      <c r="C288" s="44" t="s">
        <v>462</v>
      </c>
      <c r="D288" s="21">
        <v>600</v>
      </c>
      <c r="E288" s="5"/>
      <c r="F288" s="5"/>
      <c r="G288" s="6"/>
      <c r="H288" s="4"/>
      <c r="I288" s="6"/>
      <c r="J288" s="7">
        <f t="shared" si="32"/>
        <v>44197.810000000005</v>
      </c>
    </row>
    <row r="289" spans="1:10" ht="14.25">
      <c r="A289" s="47">
        <f t="shared" si="31"/>
        <v>21</v>
      </c>
      <c r="B289" s="140" t="s">
        <v>463</v>
      </c>
      <c r="C289" s="44" t="s">
        <v>464</v>
      </c>
      <c r="D289" s="21">
        <v>400</v>
      </c>
      <c r="E289" s="5"/>
      <c r="F289" s="5"/>
      <c r="G289" s="6"/>
      <c r="H289" s="4"/>
      <c r="I289" s="6"/>
      <c r="J289" s="7">
        <f t="shared" si="32"/>
        <v>44597.810000000005</v>
      </c>
    </row>
    <row r="290" spans="1:10" ht="14.25">
      <c r="A290" s="47">
        <f t="shared" si="31"/>
        <v>22</v>
      </c>
      <c r="B290" s="140" t="s">
        <v>170</v>
      </c>
      <c r="C290" s="137" t="s">
        <v>465</v>
      </c>
      <c r="D290" s="21"/>
      <c r="E290" s="5"/>
      <c r="F290" s="5"/>
      <c r="G290" s="6"/>
      <c r="H290" s="4">
        <v>7500</v>
      </c>
      <c r="I290" s="6"/>
      <c r="J290" s="7">
        <f t="shared" si="32"/>
        <v>37097.810000000005</v>
      </c>
    </row>
    <row r="291" spans="1:10" ht="14.25">
      <c r="A291" s="47">
        <f t="shared" si="31"/>
        <v>23</v>
      </c>
      <c r="B291" s="140" t="s">
        <v>170</v>
      </c>
      <c r="C291" s="137" t="s">
        <v>466</v>
      </c>
      <c r="D291" s="21"/>
      <c r="E291" s="5"/>
      <c r="F291" s="5"/>
      <c r="G291" s="6"/>
      <c r="H291" s="4">
        <v>5450</v>
      </c>
      <c r="I291" s="6"/>
      <c r="J291" s="7">
        <f t="shared" si="32"/>
        <v>31647.810000000005</v>
      </c>
    </row>
    <row r="292" spans="1:10" ht="15" thickBot="1">
      <c r="A292" s="47">
        <f t="shared" si="31"/>
        <v>24</v>
      </c>
      <c r="B292" s="140" t="s">
        <v>171</v>
      </c>
      <c r="C292" s="44" t="s">
        <v>467</v>
      </c>
      <c r="D292" s="21">
        <v>800</v>
      </c>
      <c r="E292" s="5"/>
      <c r="F292" s="5"/>
      <c r="G292" s="6">
        <v>5.07</v>
      </c>
      <c r="H292" s="4"/>
      <c r="I292" s="6"/>
      <c r="J292" s="7">
        <f t="shared" si="32"/>
        <v>32452.880000000005</v>
      </c>
    </row>
    <row r="293" spans="1:10" ht="14.25">
      <c r="A293" s="13"/>
      <c r="B293" s="14"/>
      <c r="C293" s="13" t="s">
        <v>268</v>
      </c>
      <c r="D293" s="18">
        <f aca="true" t="shared" si="33" ref="D293:I293">SUM(D268:D292)</f>
        <v>15300</v>
      </c>
      <c r="E293" s="18">
        <f t="shared" si="33"/>
        <v>0</v>
      </c>
      <c r="F293" s="18">
        <f t="shared" si="33"/>
        <v>52.92</v>
      </c>
      <c r="G293" s="18">
        <f t="shared" si="33"/>
        <v>21.41</v>
      </c>
      <c r="H293" s="18">
        <f t="shared" si="33"/>
        <v>37900</v>
      </c>
      <c r="I293" s="18">
        <f t="shared" si="33"/>
        <v>4.02</v>
      </c>
      <c r="J293" s="12">
        <f>J268+D293+E293+F293+G293-H293-I293</f>
        <v>32452.88000000001</v>
      </c>
    </row>
    <row r="294" spans="1:10" ht="15" thickBot="1">
      <c r="A294" s="115"/>
      <c r="B294" s="115"/>
      <c r="C294" s="22" t="s">
        <v>468</v>
      </c>
      <c r="D294" s="75">
        <f aca="true" t="shared" si="34" ref="D294:J294">D293</f>
        <v>15300</v>
      </c>
      <c r="E294" s="75">
        <f t="shared" si="34"/>
        <v>0</v>
      </c>
      <c r="F294" s="75">
        <f t="shared" si="34"/>
        <v>52.92</v>
      </c>
      <c r="G294" s="75">
        <f t="shared" si="34"/>
        <v>21.41</v>
      </c>
      <c r="H294" s="75">
        <f t="shared" si="34"/>
        <v>37900</v>
      </c>
      <c r="I294" s="75">
        <f t="shared" si="34"/>
        <v>4.02</v>
      </c>
      <c r="J294" s="119">
        <f t="shared" si="34"/>
        <v>32452.88000000001</v>
      </c>
    </row>
    <row r="295" spans="1:10" ht="15" thickBot="1">
      <c r="A295" s="120"/>
      <c r="B295" s="120"/>
      <c r="C295" s="133" t="s">
        <v>469</v>
      </c>
      <c r="D295" s="122">
        <f aca="true" t="shared" si="35" ref="D295:I295">D294+D243</f>
        <v>306691</v>
      </c>
      <c r="E295" s="122">
        <f t="shared" si="35"/>
        <v>44064</v>
      </c>
      <c r="F295" s="122">
        <f t="shared" si="35"/>
        <v>680.66</v>
      </c>
      <c r="G295" s="122">
        <f t="shared" si="35"/>
        <v>753.8499999999998</v>
      </c>
      <c r="H295" s="122">
        <f t="shared" si="35"/>
        <v>306238</v>
      </c>
      <c r="I295" s="151">
        <f t="shared" si="35"/>
        <v>13498.630000000001</v>
      </c>
      <c r="J295" s="125">
        <f>D295+E295+F295+G295-H295-I295</f>
        <v>32452.87999999995</v>
      </c>
    </row>
    <row r="302" spans="1:10" ht="18.75">
      <c r="A302" s="163" t="s">
        <v>470</v>
      </c>
      <c r="B302" s="163"/>
      <c r="C302" s="163"/>
      <c r="D302" s="163"/>
      <c r="E302" s="163"/>
      <c r="F302" s="163"/>
      <c r="G302" s="163"/>
      <c r="H302" s="163"/>
      <c r="I302" s="163"/>
      <c r="J302" s="163"/>
    </row>
    <row r="303" spans="1:10" ht="19.5" thickBot="1">
      <c r="A303" s="163" t="s">
        <v>42</v>
      </c>
      <c r="B303" s="163"/>
      <c r="C303" s="163"/>
      <c r="D303" s="163"/>
      <c r="E303" s="163"/>
      <c r="F303" s="163"/>
      <c r="G303" s="163"/>
      <c r="H303" s="163"/>
      <c r="I303" s="163"/>
      <c r="J303" s="163"/>
    </row>
    <row r="304" spans="1:10" ht="14.25">
      <c r="A304" s="164"/>
      <c r="B304" s="166" t="s">
        <v>228</v>
      </c>
      <c r="C304" s="166" t="s">
        <v>229</v>
      </c>
      <c r="D304" s="169" t="s">
        <v>230</v>
      </c>
      <c r="E304" s="170"/>
      <c r="F304" s="170"/>
      <c r="G304" s="171"/>
      <c r="H304" s="169" t="s">
        <v>231</v>
      </c>
      <c r="I304" s="171"/>
      <c r="J304" s="166" t="s">
        <v>232</v>
      </c>
    </row>
    <row r="305" spans="1:10" ht="15" thickBot="1">
      <c r="A305" s="165"/>
      <c r="B305" s="167"/>
      <c r="C305" s="168"/>
      <c r="D305" s="36" t="s">
        <v>233</v>
      </c>
      <c r="E305" s="37" t="s">
        <v>234</v>
      </c>
      <c r="F305" s="37" t="s">
        <v>235</v>
      </c>
      <c r="G305" s="38" t="s">
        <v>236</v>
      </c>
      <c r="H305" s="36" t="s">
        <v>237</v>
      </c>
      <c r="I305" s="38" t="s">
        <v>238</v>
      </c>
      <c r="J305" s="167"/>
    </row>
    <row r="306" spans="1:10" ht="14.25">
      <c r="A306" s="60"/>
      <c r="B306" s="127"/>
      <c r="C306" s="13" t="s">
        <v>272</v>
      </c>
      <c r="D306" s="43"/>
      <c r="E306" s="2"/>
      <c r="F306" s="2"/>
      <c r="G306" s="3"/>
      <c r="H306" s="1"/>
      <c r="I306" s="3"/>
      <c r="J306" s="8">
        <f>J295</f>
        <v>32452.87999999995</v>
      </c>
    </row>
    <row r="307" spans="1:10" ht="14.25">
      <c r="A307" s="47">
        <v>1</v>
      </c>
      <c r="B307" s="140" t="s">
        <v>471</v>
      </c>
      <c r="C307" s="44" t="s">
        <v>472</v>
      </c>
      <c r="D307" s="21">
        <v>3600</v>
      </c>
      <c r="E307" s="5"/>
      <c r="F307" s="5"/>
      <c r="G307" s="6"/>
      <c r="H307" s="4"/>
      <c r="I307" s="6"/>
      <c r="J307" s="7">
        <f aca="true" t="shared" si="36" ref="J307:J312">J306+D307+E307+F307+G307-H307-I307</f>
        <v>36052.87999999995</v>
      </c>
    </row>
    <row r="308" spans="1:10" ht="14.25">
      <c r="A308" s="47">
        <f>A307+1</f>
        <v>2</v>
      </c>
      <c r="B308" s="140" t="s">
        <v>471</v>
      </c>
      <c r="C308" s="44" t="s">
        <v>473</v>
      </c>
      <c r="D308" s="21"/>
      <c r="E308" s="5"/>
      <c r="F308" s="5"/>
      <c r="G308" s="6"/>
      <c r="H308" s="4"/>
      <c r="I308" s="6">
        <v>2</v>
      </c>
      <c r="J308" s="7">
        <f t="shared" si="36"/>
        <v>36050.87999999995</v>
      </c>
    </row>
    <row r="309" spans="1:10" ht="14.25">
      <c r="A309" s="47">
        <f>A308+1</f>
        <v>3</v>
      </c>
      <c r="B309" s="140" t="s">
        <v>474</v>
      </c>
      <c r="C309" s="137" t="s">
        <v>475</v>
      </c>
      <c r="D309" s="21">
        <v>800</v>
      </c>
      <c r="E309" s="5"/>
      <c r="F309" s="5"/>
      <c r="G309" s="6">
        <v>0.35</v>
      </c>
      <c r="H309" s="4"/>
      <c r="I309" s="6"/>
      <c r="J309" s="7">
        <f t="shared" si="36"/>
        <v>36851.229999999945</v>
      </c>
    </row>
    <row r="310" spans="1:10" ht="14.25">
      <c r="A310" s="47">
        <f>A309+1</f>
        <v>4</v>
      </c>
      <c r="B310" s="140" t="s">
        <v>476</v>
      </c>
      <c r="C310" s="137" t="s">
        <v>477</v>
      </c>
      <c r="D310" s="21">
        <v>500</v>
      </c>
      <c r="E310" s="5"/>
      <c r="F310" s="5"/>
      <c r="G310" s="6">
        <v>0.46</v>
      </c>
      <c r="H310" s="4"/>
      <c r="I310" s="6"/>
      <c r="J310" s="7">
        <f t="shared" si="36"/>
        <v>37351.689999999944</v>
      </c>
    </row>
    <row r="311" spans="1:10" ht="14.25">
      <c r="A311" s="47">
        <f>A310+1</f>
        <v>5</v>
      </c>
      <c r="B311" s="140" t="s">
        <v>478</v>
      </c>
      <c r="C311" s="44" t="s">
        <v>479</v>
      </c>
      <c r="D311" s="21"/>
      <c r="E311" s="5">
        <v>978</v>
      </c>
      <c r="F311" s="5"/>
      <c r="G311" s="6"/>
      <c r="H311" s="4"/>
      <c r="I311" s="6"/>
      <c r="J311" s="7">
        <f t="shared" si="36"/>
        <v>38329.689999999944</v>
      </c>
    </row>
    <row r="312" spans="1:10" ht="15" thickBot="1">
      <c r="A312" s="47">
        <f>A311+1</f>
        <v>6</v>
      </c>
      <c r="B312" s="140" t="s">
        <v>480</v>
      </c>
      <c r="C312" s="137" t="s">
        <v>481</v>
      </c>
      <c r="D312" s="21"/>
      <c r="E312" s="5"/>
      <c r="F312" s="5"/>
      <c r="G312" s="6"/>
      <c r="H312" s="4">
        <v>7600</v>
      </c>
      <c r="I312" s="6"/>
      <c r="J312" s="7">
        <f t="shared" si="36"/>
        <v>30729.689999999944</v>
      </c>
    </row>
    <row r="313" spans="1:10" ht="14.25">
      <c r="A313" s="13"/>
      <c r="B313" s="14"/>
      <c r="C313" s="13" t="s">
        <v>268</v>
      </c>
      <c r="D313" s="18">
        <f aca="true" t="shared" si="37" ref="D313:I313">SUM(D306:D312)</f>
        <v>4900</v>
      </c>
      <c r="E313" s="18">
        <f t="shared" si="37"/>
        <v>978</v>
      </c>
      <c r="F313" s="18">
        <f t="shared" si="37"/>
        <v>0</v>
      </c>
      <c r="G313" s="18">
        <f t="shared" si="37"/>
        <v>0.81</v>
      </c>
      <c r="H313" s="18">
        <f t="shared" si="37"/>
        <v>7600</v>
      </c>
      <c r="I313" s="18">
        <f t="shared" si="37"/>
        <v>2</v>
      </c>
      <c r="J313" s="12">
        <f>J306+D313+E313+F313+G313-H313-I313</f>
        <v>30729.689999999944</v>
      </c>
    </row>
    <row r="314" spans="1:10" ht="15" thickBot="1">
      <c r="A314" s="115"/>
      <c r="B314" s="115"/>
      <c r="C314" s="22" t="s">
        <v>482</v>
      </c>
      <c r="D314" s="75">
        <f aca="true" t="shared" si="38" ref="D314:J314">D313</f>
        <v>4900</v>
      </c>
      <c r="E314" s="75">
        <f t="shared" si="38"/>
        <v>978</v>
      </c>
      <c r="F314" s="75">
        <f t="shared" si="38"/>
        <v>0</v>
      </c>
      <c r="G314" s="75">
        <f t="shared" si="38"/>
        <v>0.81</v>
      </c>
      <c r="H314" s="75">
        <f t="shared" si="38"/>
        <v>7600</v>
      </c>
      <c r="I314" s="75">
        <f t="shared" si="38"/>
        <v>2</v>
      </c>
      <c r="J314" s="119">
        <f t="shared" si="38"/>
        <v>30729.689999999944</v>
      </c>
    </row>
    <row r="315" spans="1:10" ht="15" thickBot="1">
      <c r="A315" s="120"/>
      <c r="B315" s="120"/>
      <c r="C315" s="133" t="s">
        <v>483</v>
      </c>
      <c r="D315" s="151">
        <f aca="true" t="shared" si="39" ref="D315:I315">D314+D295</f>
        <v>311591</v>
      </c>
      <c r="E315" s="125">
        <f t="shared" si="39"/>
        <v>45042</v>
      </c>
      <c r="F315" s="124">
        <f t="shared" si="39"/>
        <v>680.66</v>
      </c>
      <c r="G315" s="125">
        <f t="shared" si="39"/>
        <v>754.6599999999997</v>
      </c>
      <c r="H315" s="123">
        <f t="shared" si="39"/>
        <v>313838</v>
      </c>
      <c r="I315" s="151">
        <f t="shared" si="39"/>
        <v>13500.630000000001</v>
      </c>
      <c r="J315" s="125">
        <f>D315+E315+F315+G315-H315-I315</f>
        <v>30729.689999999948</v>
      </c>
    </row>
    <row r="317" spans="1:10" ht="18.75">
      <c r="A317" s="163" t="s">
        <v>484</v>
      </c>
      <c r="B317" s="163"/>
      <c r="C317" s="163"/>
      <c r="D317" s="163"/>
      <c r="E317" s="163"/>
      <c r="F317" s="163"/>
      <c r="G317" s="163"/>
      <c r="H317" s="163"/>
      <c r="I317" s="163"/>
      <c r="J317" s="163"/>
    </row>
    <row r="318" spans="1:10" ht="19.5" thickBot="1">
      <c r="A318" s="163" t="s">
        <v>42</v>
      </c>
      <c r="B318" s="163"/>
      <c r="C318" s="163"/>
      <c r="D318" s="163"/>
      <c r="E318" s="163"/>
      <c r="F318" s="163"/>
      <c r="G318" s="163"/>
      <c r="H318" s="163"/>
      <c r="I318" s="163"/>
      <c r="J318" s="163"/>
    </row>
    <row r="319" spans="1:10" ht="14.25">
      <c r="A319" s="164"/>
      <c r="B319" s="166" t="s">
        <v>228</v>
      </c>
      <c r="C319" s="166" t="s">
        <v>229</v>
      </c>
      <c r="D319" s="169" t="s">
        <v>230</v>
      </c>
      <c r="E319" s="170"/>
      <c r="F319" s="170"/>
      <c r="G319" s="171"/>
      <c r="H319" s="169" t="s">
        <v>231</v>
      </c>
      <c r="I319" s="171"/>
      <c r="J319" s="166" t="s">
        <v>232</v>
      </c>
    </row>
    <row r="320" spans="1:10" ht="15" thickBot="1">
      <c r="A320" s="165"/>
      <c r="B320" s="167"/>
      <c r="C320" s="168"/>
      <c r="D320" s="36" t="s">
        <v>233</v>
      </c>
      <c r="E320" s="37" t="s">
        <v>234</v>
      </c>
      <c r="F320" s="37" t="s">
        <v>235</v>
      </c>
      <c r="G320" s="38" t="s">
        <v>236</v>
      </c>
      <c r="H320" s="36" t="s">
        <v>237</v>
      </c>
      <c r="I320" s="38" t="s">
        <v>238</v>
      </c>
      <c r="J320" s="167"/>
    </row>
    <row r="321" spans="1:10" ht="14.25">
      <c r="A321" s="60"/>
      <c r="B321" s="127"/>
      <c r="C321" s="13" t="s">
        <v>272</v>
      </c>
      <c r="D321" s="43"/>
      <c r="E321" s="2"/>
      <c r="F321" s="2"/>
      <c r="G321" s="3"/>
      <c r="H321" s="1"/>
      <c r="I321" s="3"/>
      <c r="J321" s="8">
        <f>J315</f>
        <v>30729.689999999948</v>
      </c>
    </row>
    <row r="322" spans="1:10" ht="14.25">
      <c r="A322" s="47">
        <v>1</v>
      </c>
      <c r="B322" s="140" t="s">
        <v>485</v>
      </c>
      <c r="C322" s="44" t="s">
        <v>473</v>
      </c>
      <c r="D322" s="21"/>
      <c r="E322" s="5"/>
      <c r="F322" s="5"/>
      <c r="G322" s="6"/>
      <c r="H322" s="4"/>
      <c r="I322" s="6">
        <v>2</v>
      </c>
      <c r="J322" s="7">
        <f>J321+D322+E322+F322+G322-H322-I322</f>
        <v>30727.689999999948</v>
      </c>
    </row>
    <row r="323" spans="1:10" ht="14.25">
      <c r="A323" s="47">
        <f aca="true" t="shared" si="40" ref="A323:A329">A322+1</f>
        <v>2</v>
      </c>
      <c r="B323" s="140" t="s">
        <v>486</v>
      </c>
      <c r="C323" s="44" t="s">
        <v>493</v>
      </c>
      <c r="D323" s="21"/>
      <c r="E323" s="5"/>
      <c r="F323" s="5"/>
      <c r="G323" s="6"/>
      <c r="H323" s="4">
        <v>800</v>
      </c>
      <c r="I323" s="6"/>
      <c r="J323" s="7">
        <f aca="true" t="shared" si="41" ref="J323:J329">J322+D323+E323+F323+G323-H323-I323</f>
        <v>29927.689999999948</v>
      </c>
    </row>
    <row r="324" spans="1:10" ht="14.25">
      <c r="A324" s="47">
        <f t="shared" si="40"/>
        <v>3</v>
      </c>
      <c r="B324" s="140" t="s">
        <v>487</v>
      </c>
      <c r="C324" s="137" t="s">
        <v>494</v>
      </c>
      <c r="D324" s="21">
        <v>600</v>
      </c>
      <c r="E324" s="5"/>
      <c r="F324" s="5"/>
      <c r="G324" s="6">
        <v>1.26</v>
      </c>
      <c r="H324" s="4"/>
      <c r="I324" s="6"/>
      <c r="J324" s="7">
        <f t="shared" si="41"/>
        <v>30528.949999999946</v>
      </c>
    </row>
    <row r="325" spans="1:10" ht="14.25">
      <c r="A325" s="47">
        <f t="shared" si="40"/>
        <v>4</v>
      </c>
      <c r="B325" s="140" t="s">
        <v>488</v>
      </c>
      <c r="C325" s="137" t="s">
        <v>495</v>
      </c>
      <c r="D325" s="21"/>
      <c r="E325" s="5"/>
      <c r="F325" s="5"/>
      <c r="G325" s="6"/>
      <c r="H325" s="4">
        <v>9900</v>
      </c>
      <c r="I325" s="6"/>
      <c r="J325" s="7">
        <f t="shared" si="41"/>
        <v>20628.949999999946</v>
      </c>
    </row>
    <row r="326" spans="1:10" ht="14.25">
      <c r="A326" s="47">
        <f t="shared" si="40"/>
        <v>5</v>
      </c>
      <c r="B326" s="140" t="s">
        <v>489</v>
      </c>
      <c r="C326" s="137" t="s">
        <v>496</v>
      </c>
      <c r="D326" s="21">
        <v>400</v>
      </c>
      <c r="E326" s="5"/>
      <c r="F326" s="5"/>
      <c r="G326" s="6">
        <v>1.55</v>
      </c>
      <c r="H326" s="4"/>
      <c r="I326" s="6"/>
      <c r="J326" s="7">
        <f t="shared" si="41"/>
        <v>21030.499999999945</v>
      </c>
    </row>
    <row r="327" spans="1:10" ht="14.25">
      <c r="A327" s="47">
        <f t="shared" si="40"/>
        <v>6</v>
      </c>
      <c r="B327" s="140" t="s">
        <v>490</v>
      </c>
      <c r="C327" s="137" t="s">
        <v>222</v>
      </c>
      <c r="D327" s="21">
        <v>400</v>
      </c>
      <c r="E327" s="5"/>
      <c r="F327" s="5"/>
      <c r="G327" s="6">
        <v>3.66</v>
      </c>
      <c r="H327" s="4"/>
      <c r="I327" s="6"/>
      <c r="J327" s="7">
        <f t="shared" si="41"/>
        <v>21434.159999999945</v>
      </c>
    </row>
    <row r="328" spans="1:10" ht="14.25">
      <c r="A328" s="47">
        <f t="shared" si="40"/>
        <v>7</v>
      </c>
      <c r="B328" s="140" t="s">
        <v>491</v>
      </c>
      <c r="C328" s="137" t="s">
        <v>497</v>
      </c>
      <c r="D328" s="21"/>
      <c r="E328" s="5"/>
      <c r="F328" s="5"/>
      <c r="G328" s="6"/>
      <c r="H328" s="4"/>
      <c r="I328" s="6">
        <v>2.02</v>
      </c>
      <c r="J328" s="7">
        <f t="shared" si="41"/>
        <v>21432.139999999945</v>
      </c>
    </row>
    <row r="329" spans="1:10" ht="15" thickBot="1">
      <c r="A329" s="47">
        <f t="shared" si="40"/>
        <v>8</v>
      </c>
      <c r="B329" s="140" t="s">
        <v>492</v>
      </c>
      <c r="C329" s="137" t="s">
        <v>498</v>
      </c>
      <c r="D329" s="21">
        <v>230</v>
      </c>
      <c r="E329" s="5"/>
      <c r="F329" s="5"/>
      <c r="G329" s="6">
        <v>0.62</v>
      </c>
      <c r="H329" s="4"/>
      <c r="I329" s="6"/>
      <c r="J329" s="7">
        <f t="shared" si="41"/>
        <v>21662.759999999944</v>
      </c>
    </row>
    <row r="330" spans="1:10" ht="14.25">
      <c r="A330" s="13"/>
      <c r="B330" s="14"/>
      <c r="C330" s="13" t="s">
        <v>268</v>
      </c>
      <c r="D330" s="18">
        <f aca="true" t="shared" si="42" ref="D330:I330">SUM(D321:D329)</f>
        <v>1630</v>
      </c>
      <c r="E330" s="18">
        <f t="shared" si="42"/>
        <v>0</v>
      </c>
      <c r="F330" s="18">
        <f t="shared" si="42"/>
        <v>0</v>
      </c>
      <c r="G330" s="18">
        <f t="shared" si="42"/>
        <v>7.090000000000001</v>
      </c>
      <c r="H330" s="18">
        <f t="shared" si="42"/>
        <v>10700</v>
      </c>
      <c r="I330" s="18">
        <f t="shared" si="42"/>
        <v>4.02</v>
      </c>
      <c r="J330" s="12">
        <f>J321+D330+E330+F330+G330-H330-I330</f>
        <v>21662.759999999947</v>
      </c>
    </row>
    <row r="331" spans="1:10" ht="15" thickBot="1">
      <c r="A331" s="115"/>
      <c r="B331" s="115"/>
      <c r="C331" s="22" t="s">
        <v>499</v>
      </c>
      <c r="D331" s="75">
        <f aca="true" t="shared" si="43" ref="D331:J331">D330</f>
        <v>1630</v>
      </c>
      <c r="E331" s="75">
        <f t="shared" si="43"/>
        <v>0</v>
      </c>
      <c r="F331" s="75">
        <f t="shared" si="43"/>
        <v>0</v>
      </c>
      <c r="G331" s="75">
        <f t="shared" si="43"/>
        <v>7.090000000000001</v>
      </c>
      <c r="H331" s="75">
        <f t="shared" si="43"/>
        <v>10700</v>
      </c>
      <c r="I331" s="75">
        <f t="shared" si="43"/>
        <v>4.02</v>
      </c>
      <c r="J331" s="119">
        <f t="shared" si="43"/>
        <v>21662.759999999947</v>
      </c>
    </row>
    <row r="332" spans="1:10" ht="15" thickBot="1">
      <c r="A332" s="120"/>
      <c r="B332" s="120"/>
      <c r="C332" s="133" t="s">
        <v>500</v>
      </c>
      <c r="D332" s="151">
        <f aca="true" t="shared" si="44" ref="D332:I332">D331+D315</f>
        <v>313221</v>
      </c>
      <c r="E332" s="151">
        <f t="shared" si="44"/>
        <v>45042</v>
      </c>
      <c r="F332" s="151">
        <f t="shared" si="44"/>
        <v>680.66</v>
      </c>
      <c r="G332" s="151">
        <f t="shared" si="44"/>
        <v>761.7499999999998</v>
      </c>
      <c r="H332" s="123">
        <f t="shared" si="44"/>
        <v>324538</v>
      </c>
      <c r="I332" s="151">
        <f t="shared" si="44"/>
        <v>13504.650000000001</v>
      </c>
      <c r="J332" s="125">
        <f>D332+E332+F332+G332-H332-I332</f>
        <v>21662.759999999973</v>
      </c>
    </row>
    <row r="334" spans="1:10" ht="18.75">
      <c r="A334" s="163" t="s">
        <v>547</v>
      </c>
      <c r="B334" s="163"/>
      <c r="C334" s="163"/>
      <c r="D334" s="163"/>
      <c r="E334" s="163"/>
      <c r="F334" s="163"/>
      <c r="G334" s="163"/>
      <c r="H334" s="163"/>
      <c r="I334" s="163"/>
      <c r="J334" s="163"/>
    </row>
    <row r="335" spans="1:10" ht="19.5" thickBot="1">
      <c r="A335" s="163" t="s">
        <v>42</v>
      </c>
      <c r="B335" s="163"/>
      <c r="C335" s="163"/>
      <c r="D335" s="163"/>
      <c r="E335" s="163"/>
      <c r="F335" s="163"/>
      <c r="G335" s="163"/>
      <c r="H335" s="163"/>
      <c r="I335" s="163"/>
      <c r="J335" s="163"/>
    </row>
    <row r="336" spans="1:10" ht="14.25">
      <c r="A336" s="164"/>
      <c r="B336" s="166" t="s">
        <v>228</v>
      </c>
      <c r="C336" s="166" t="s">
        <v>229</v>
      </c>
      <c r="D336" s="169" t="s">
        <v>230</v>
      </c>
      <c r="E336" s="170"/>
      <c r="F336" s="170"/>
      <c r="G336" s="171"/>
      <c r="H336" s="169" t="s">
        <v>231</v>
      </c>
      <c r="I336" s="171"/>
      <c r="J336" s="166" t="s">
        <v>232</v>
      </c>
    </row>
    <row r="337" spans="1:10" ht="15" thickBot="1">
      <c r="A337" s="165"/>
      <c r="B337" s="167"/>
      <c r="C337" s="168"/>
      <c r="D337" s="36" t="s">
        <v>233</v>
      </c>
      <c r="E337" s="37" t="s">
        <v>234</v>
      </c>
      <c r="F337" s="37" t="s">
        <v>235</v>
      </c>
      <c r="G337" s="38" t="s">
        <v>236</v>
      </c>
      <c r="H337" s="36" t="s">
        <v>237</v>
      </c>
      <c r="I337" s="38" t="s">
        <v>238</v>
      </c>
      <c r="J337" s="167"/>
    </row>
    <row r="338" spans="1:10" ht="14.25">
      <c r="A338" s="60"/>
      <c r="B338" s="127"/>
      <c r="C338" s="13" t="s">
        <v>272</v>
      </c>
      <c r="D338" s="43"/>
      <c r="E338" s="2"/>
      <c r="F338" s="2"/>
      <c r="G338" s="3"/>
      <c r="H338" s="1"/>
      <c r="I338" s="3"/>
      <c r="J338" s="8">
        <f>J332</f>
        <v>21662.759999999973</v>
      </c>
    </row>
    <row r="339" spans="1:10" ht="14.25">
      <c r="A339" s="47">
        <v>1</v>
      </c>
      <c r="B339" s="140" t="s">
        <v>548</v>
      </c>
      <c r="C339" s="137" t="s">
        <v>558</v>
      </c>
      <c r="D339" s="21">
        <v>400</v>
      </c>
      <c r="E339" s="5"/>
      <c r="F339" s="5"/>
      <c r="G339" s="6">
        <v>2.86</v>
      </c>
      <c r="H339" s="4"/>
      <c r="I339" s="6"/>
      <c r="J339" s="7">
        <f>J338+D339+E339+F339+G339-H339-I339</f>
        <v>22065.619999999974</v>
      </c>
    </row>
    <row r="340" spans="1:10" ht="14.25">
      <c r="A340" s="47">
        <f aca="true" t="shared" si="45" ref="A340:A353">A339+1</f>
        <v>2</v>
      </c>
      <c r="B340" s="140" t="s">
        <v>549</v>
      </c>
      <c r="C340" s="44" t="s">
        <v>473</v>
      </c>
      <c r="D340" s="21"/>
      <c r="E340" s="5"/>
      <c r="F340" s="5"/>
      <c r="G340" s="6"/>
      <c r="H340" s="4"/>
      <c r="I340" s="6">
        <v>2</v>
      </c>
      <c r="J340" s="7">
        <f aca="true" t="shared" si="46" ref="J340:J352">J339+D340+E340+F340+G340-H340-I340</f>
        <v>22063.619999999974</v>
      </c>
    </row>
    <row r="341" spans="1:10" ht="14.25">
      <c r="A341" s="47">
        <f t="shared" si="45"/>
        <v>3</v>
      </c>
      <c r="B341" s="140" t="s">
        <v>550</v>
      </c>
      <c r="C341" s="137" t="s">
        <v>559</v>
      </c>
      <c r="D341" s="21">
        <v>400</v>
      </c>
      <c r="E341" s="5"/>
      <c r="F341" s="5"/>
      <c r="G341" s="6">
        <v>3.25</v>
      </c>
      <c r="H341" s="4"/>
      <c r="I341" s="6"/>
      <c r="J341" s="7">
        <f t="shared" si="46"/>
        <v>22466.869999999974</v>
      </c>
    </row>
    <row r="342" spans="1:10" ht="14.25">
      <c r="A342" s="47">
        <f t="shared" si="45"/>
        <v>4</v>
      </c>
      <c r="B342" s="140" t="s">
        <v>550</v>
      </c>
      <c r="C342" s="137" t="s">
        <v>560</v>
      </c>
      <c r="D342" s="21">
        <v>200</v>
      </c>
      <c r="E342" s="5"/>
      <c r="F342" s="5"/>
      <c r="G342" s="6">
        <v>0.46</v>
      </c>
      <c r="H342" s="4"/>
      <c r="I342" s="6"/>
      <c r="J342" s="7">
        <f t="shared" si="46"/>
        <v>22667.329999999973</v>
      </c>
    </row>
    <row r="343" spans="1:10" ht="14.25">
      <c r="A343" s="47">
        <f t="shared" si="45"/>
        <v>5</v>
      </c>
      <c r="B343" s="140" t="s">
        <v>551</v>
      </c>
      <c r="C343" s="137" t="s">
        <v>561</v>
      </c>
      <c r="D343" s="21">
        <v>400</v>
      </c>
      <c r="E343" s="5"/>
      <c r="F343" s="5"/>
      <c r="G343" s="6">
        <v>4.36</v>
      </c>
      <c r="H343" s="4"/>
      <c r="I343" s="6"/>
      <c r="J343" s="7">
        <f t="shared" si="46"/>
        <v>23071.689999999973</v>
      </c>
    </row>
    <row r="344" spans="1:10" ht="14.25">
      <c r="A344" s="47">
        <f t="shared" si="45"/>
        <v>6</v>
      </c>
      <c r="B344" s="140" t="s">
        <v>552</v>
      </c>
      <c r="C344" s="137" t="s">
        <v>562</v>
      </c>
      <c r="D344" s="21">
        <v>400</v>
      </c>
      <c r="E344" s="5"/>
      <c r="F344" s="5"/>
      <c r="G344" s="6">
        <v>1.58</v>
      </c>
      <c r="H344" s="4"/>
      <c r="I344" s="6"/>
      <c r="J344" s="7">
        <f t="shared" si="46"/>
        <v>23473.269999999975</v>
      </c>
    </row>
    <row r="345" spans="1:10" ht="14.25">
      <c r="A345" s="47">
        <f t="shared" si="45"/>
        <v>7</v>
      </c>
      <c r="B345" s="140" t="s">
        <v>553</v>
      </c>
      <c r="C345" s="137" t="s">
        <v>563</v>
      </c>
      <c r="D345" s="21">
        <v>600</v>
      </c>
      <c r="E345" s="5"/>
      <c r="F345" s="5"/>
      <c r="G345" s="6">
        <v>0.32</v>
      </c>
      <c r="H345" s="4"/>
      <c r="I345" s="6"/>
      <c r="J345" s="7">
        <f t="shared" si="46"/>
        <v>24073.589999999975</v>
      </c>
    </row>
    <row r="346" spans="1:10" ht="14.25">
      <c r="A346" s="47">
        <f t="shared" si="45"/>
        <v>8</v>
      </c>
      <c r="B346" s="140" t="s">
        <v>553</v>
      </c>
      <c r="C346" s="137" t="s">
        <v>564</v>
      </c>
      <c r="D346" s="21"/>
      <c r="E346" s="5"/>
      <c r="F346" s="5">
        <v>13.11</v>
      </c>
      <c r="G346" s="6"/>
      <c r="H346" s="4"/>
      <c r="I346" s="6"/>
      <c r="J346" s="7">
        <f t="shared" si="46"/>
        <v>24086.699999999975</v>
      </c>
    </row>
    <row r="347" spans="1:10" ht="14.25">
      <c r="A347" s="47">
        <f t="shared" si="45"/>
        <v>9</v>
      </c>
      <c r="B347" s="140" t="s">
        <v>554</v>
      </c>
      <c r="C347" s="137" t="s">
        <v>565</v>
      </c>
      <c r="D347" s="21">
        <v>2200</v>
      </c>
      <c r="E347" s="5"/>
      <c r="F347" s="5"/>
      <c r="G347" s="6"/>
      <c r="H347" s="4"/>
      <c r="I347" s="6"/>
      <c r="J347" s="7">
        <f t="shared" si="46"/>
        <v>26286.699999999975</v>
      </c>
    </row>
    <row r="348" spans="1:10" ht="14.25">
      <c r="A348" s="47">
        <f t="shared" si="45"/>
        <v>10</v>
      </c>
      <c r="B348" s="140" t="s">
        <v>555</v>
      </c>
      <c r="C348" s="137" t="s">
        <v>566</v>
      </c>
      <c r="D348" s="21">
        <v>400</v>
      </c>
      <c r="E348" s="5"/>
      <c r="F348" s="5"/>
      <c r="G348" s="6">
        <v>2.62</v>
      </c>
      <c r="H348" s="4"/>
      <c r="I348" s="6"/>
      <c r="J348" s="7">
        <f t="shared" si="46"/>
        <v>26689.319999999974</v>
      </c>
    </row>
    <row r="349" spans="1:10" ht="14.25">
      <c r="A349" s="47">
        <f t="shared" si="45"/>
        <v>11</v>
      </c>
      <c r="B349" s="140" t="s">
        <v>555</v>
      </c>
      <c r="C349" s="137" t="s">
        <v>567</v>
      </c>
      <c r="D349" s="21"/>
      <c r="E349" s="5"/>
      <c r="F349" s="5"/>
      <c r="G349" s="6"/>
      <c r="H349" s="4"/>
      <c r="I349" s="6">
        <v>2.01</v>
      </c>
      <c r="J349" s="7">
        <f t="shared" si="46"/>
        <v>26687.309999999976</v>
      </c>
    </row>
    <row r="350" spans="1:10" ht="14.25">
      <c r="A350" s="47">
        <f t="shared" si="45"/>
        <v>12</v>
      </c>
      <c r="B350" s="140" t="s">
        <v>555</v>
      </c>
      <c r="C350" s="137" t="s">
        <v>568</v>
      </c>
      <c r="D350" s="21">
        <v>600</v>
      </c>
      <c r="E350" s="5"/>
      <c r="F350" s="5"/>
      <c r="G350" s="6"/>
      <c r="H350" s="4"/>
      <c r="I350" s="6"/>
      <c r="J350" s="7">
        <f t="shared" si="46"/>
        <v>27287.309999999976</v>
      </c>
    </row>
    <row r="351" spans="1:10" ht="14.25">
      <c r="A351" s="47">
        <f t="shared" si="45"/>
        <v>13</v>
      </c>
      <c r="B351" s="140" t="s">
        <v>570</v>
      </c>
      <c r="C351" s="137" t="s">
        <v>569</v>
      </c>
      <c r="D351" s="21">
        <v>400</v>
      </c>
      <c r="E351" s="5"/>
      <c r="F351" s="5"/>
      <c r="G351" s="6">
        <v>5.1</v>
      </c>
      <c r="H351" s="4"/>
      <c r="I351" s="6"/>
      <c r="J351" s="7">
        <f t="shared" si="46"/>
        <v>27692.409999999974</v>
      </c>
    </row>
    <row r="352" spans="1:10" ht="14.25">
      <c r="A352" s="47">
        <f t="shared" si="45"/>
        <v>14</v>
      </c>
      <c r="B352" s="140" t="s">
        <v>556</v>
      </c>
      <c r="C352" s="137" t="s">
        <v>571</v>
      </c>
      <c r="D352" s="21">
        <v>400</v>
      </c>
      <c r="E352" s="5"/>
      <c r="F352" s="5"/>
      <c r="G352" s="6"/>
      <c r="H352" s="4"/>
      <c r="I352" s="6"/>
      <c r="J352" s="7">
        <f t="shared" si="46"/>
        <v>28092.409999999974</v>
      </c>
    </row>
    <row r="353" spans="1:10" ht="15" thickBot="1">
      <c r="A353" s="47">
        <f t="shared" si="45"/>
        <v>15</v>
      </c>
      <c r="B353" s="140" t="s">
        <v>557</v>
      </c>
      <c r="C353" s="137" t="s">
        <v>572</v>
      </c>
      <c r="D353" s="21">
        <v>400</v>
      </c>
      <c r="E353" s="5"/>
      <c r="F353" s="5"/>
      <c r="G353" s="6">
        <v>4.92</v>
      </c>
      <c r="H353" s="4"/>
      <c r="I353" s="6"/>
      <c r="J353" s="7">
        <f>J352+D353+E353+F353+G353-H353-I353</f>
        <v>28497.329999999973</v>
      </c>
    </row>
    <row r="354" spans="1:10" ht="14.25">
      <c r="A354" s="13"/>
      <c r="B354" s="14"/>
      <c r="C354" s="13" t="s">
        <v>268</v>
      </c>
      <c r="D354" s="18">
        <f aca="true" t="shared" si="47" ref="D354:I354">SUM(D338:D353)</f>
        <v>6800</v>
      </c>
      <c r="E354" s="18">
        <f t="shared" si="47"/>
        <v>0</v>
      </c>
      <c r="F354" s="18">
        <f t="shared" si="47"/>
        <v>13.11</v>
      </c>
      <c r="G354" s="18">
        <f t="shared" si="47"/>
        <v>25.47</v>
      </c>
      <c r="H354" s="18">
        <f t="shared" si="47"/>
        <v>0</v>
      </c>
      <c r="I354" s="18">
        <f t="shared" si="47"/>
        <v>4.01</v>
      </c>
      <c r="J354" s="12">
        <f>J338+D354+E354+F354+G354-H354-I354</f>
        <v>28497.329999999976</v>
      </c>
    </row>
    <row r="355" spans="1:10" ht="15" thickBot="1">
      <c r="A355" s="115"/>
      <c r="B355" s="115"/>
      <c r="C355" s="22" t="s">
        <v>573</v>
      </c>
      <c r="D355" s="75">
        <f aca="true" t="shared" si="48" ref="D355:J355">D354</f>
        <v>6800</v>
      </c>
      <c r="E355" s="75">
        <f t="shared" si="48"/>
        <v>0</v>
      </c>
      <c r="F355" s="75">
        <f t="shared" si="48"/>
        <v>13.11</v>
      </c>
      <c r="G355" s="75">
        <f t="shared" si="48"/>
        <v>25.47</v>
      </c>
      <c r="H355" s="75">
        <f t="shared" si="48"/>
        <v>0</v>
      </c>
      <c r="I355" s="75">
        <f t="shared" si="48"/>
        <v>4.01</v>
      </c>
      <c r="J355" s="119">
        <f t="shared" si="48"/>
        <v>28497.329999999976</v>
      </c>
    </row>
    <row r="356" spans="1:10" ht="15" thickBot="1">
      <c r="A356" s="120"/>
      <c r="B356" s="120"/>
      <c r="C356" s="133" t="s">
        <v>574</v>
      </c>
      <c r="D356" s="151">
        <f aca="true" t="shared" si="49" ref="D356:I356">D355+D332</f>
        <v>320021</v>
      </c>
      <c r="E356" s="151">
        <f t="shared" si="49"/>
        <v>45042</v>
      </c>
      <c r="F356" s="151">
        <f t="shared" si="49"/>
        <v>693.77</v>
      </c>
      <c r="G356" s="151">
        <f t="shared" si="49"/>
        <v>787.2199999999998</v>
      </c>
      <c r="H356" s="123">
        <f t="shared" si="49"/>
        <v>324538</v>
      </c>
      <c r="I356" s="151">
        <f t="shared" si="49"/>
        <v>13508.660000000002</v>
      </c>
      <c r="J356" s="125">
        <f>D356+E356+F356+G356-H356-I356</f>
        <v>28497.329999999987</v>
      </c>
    </row>
  </sheetData>
  <mergeCells count="104">
    <mergeCell ref="A317:J317"/>
    <mergeCell ref="A318:J318"/>
    <mergeCell ref="A319:A320"/>
    <mergeCell ref="B319:B320"/>
    <mergeCell ref="C319:C320"/>
    <mergeCell ref="D319:G319"/>
    <mergeCell ref="H319:I319"/>
    <mergeCell ref="J319:J320"/>
    <mergeCell ref="A302:J302"/>
    <mergeCell ref="A303:J303"/>
    <mergeCell ref="A304:A305"/>
    <mergeCell ref="B304:B305"/>
    <mergeCell ref="C304:C305"/>
    <mergeCell ref="D304:G304"/>
    <mergeCell ref="H304:I304"/>
    <mergeCell ref="J304:J305"/>
    <mergeCell ref="A152:J152"/>
    <mergeCell ref="A153:J153"/>
    <mergeCell ref="A154:A155"/>
    <mergeCell ref="B154:B155"/>
    <mergeCell ref="C154:C155"/>
    <mergeCell ref="D154:G154"/>
    <mergeCell ref="H154:I154"/>
    <mergeCell ref="J154:J155"/>
    <mergeCell ref="A129:J129"/>
    <mergeCell ref="A130:J130"/>
    <mergeCell ref="A131:A132"/>
    <mergeCell ref="B131:B132"/>
    <mergeCell ref="C131:C132"/>
    <mergeCell ref="D131:G131"/>
    <mergeCell ref="H131:I131"/>
    <mergeCell ref="J131:J132"/>
    <mergeCell ref="A76:J76"/>
    <mergeCell ref="A77:J77"/>
    <mergeCell ref="A78:A79"/>
    <mergeCell ref="B78:B79"/>
    <mergeCell ref="C78:C79"/>
    <mergeCell ref="D78:G78"/>
    <mergeCell ref="H78:I78"/>
    <mergeCell ref="J78:J79"/>
    <mergeCell ref="A38:J38"/>
    <mergeCell ref="A39:J39"/>
    <mergeCell ref="A40:A41"/>
    <mergeCell ref="B40:B41"/>
    <mergeCell ref="C40:C41"/>
    <mergeCell ref="D40:G40"/>
    <mergeCell ref="H40:I40"/>
    <mergeCell ref="J40:J41"/>
    <mergeCell ref="A1:J1"/>
    <mergeCell ref="A2:J2"/>
    <mergeCell ref="A3:A4"/>
    <mergeCell ref="B3:B4"/>
    <mergeCell ref="C3:C4"/>
    <mergeCell ref="D3:G3"/>
    <mergeCell ref="H3:I3"/>
    <mergeCell ref="J3:J4"/>
    <mergeCell ref="A100:J100"/>
    <mergeCell ref="A101:J101"/>
    <mergeCell ref="A102:A103"/>
    <mergeCell ref="B102:B103"/>
    <mergeCell ref="C102:C103"/>
    <mergeCell ref="D102:G102"/>
    <mergeCell ref="H102:I102"/>
    <mergeCell ref="J102:J103"/>
    <mergeCell ref="A115:J115"/>
    <mergeCell ref="A116:J116"/>
    <mergeCell ref="A117:A118"/>
    <mergeCell ref="B117:B118"/>
    <mergeCell ref="C117:C118"/>
    <mergeCell ref="D117:G117"/>
    <mergeCell ref="H117:I117"/>
    <mergeCell ref="J117:J118"/>
    <mergeCell ref="A189:J189"/>
    <mergeCell ref="A190:J190"/>
    <mergeCell ref="A191:A192"/>
    <mergeCell ref="B191:B192"/>
    <mergeCell ref="C191:C192"/>
    <mergeCell ref="D191:G191"/>
    <mergeCell ref="H191:I191"/>
    <mergeCell ref="J191:J192"/>
    <mergeCell ref="A226:J226"/>
    <mergeCell ref="A227:J227"/>
    <mergeCell ref="A228:A229"/>
    <mergeCell ref="B228:B229"/>
    <mergeCell ref="C228:C229"/>
    <mergeCell ref="D228:G228"/>
    <mergeCell ref="H228:I228"/>
    <mergeCell ref="J228:J229"/>
    <mergeCell ref="A264:J264"/>
    <mergeCell ref="A265:J265"/>
    <mergeCell ref="A266:A267"/>
    <mergeCell ref="B266:B267"/>
    <mergeCell ref="C266:C267"/>
    <mergeCell ref="D266:G266"/>
    <mergeCell ref="H266:I266"/>
    <mergeCell ref="J266:J267"/>
    <mergeCell ref="A334:J334"/>
    <mergeCell ref="A335:J335"/>
    <mergeCell ref="A336:A337"/>
    <mergeCell ref="B336:B337"/>
    <mergeCell ref="C336:C337"/>
    <mergeCell ref="D336:G336"/>
    <mergeCell ref="H336:I336"/>
    <mergeCell ref="J336:J337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6"/>
  <sheetViews>
    <sheetView workbookViewId="0" topLeftCell="C279">
      <selection activeCell="A287" sqref="A287:J287"/>
    </sheetView>
  </sheetViews>
  <sheetFormatPr defaultColWidth="9.00390625" defaultRowHeight="14.25"/>
  <cols>
    <col min="1" max="1" width="3.375" style="52" customWidth="1"/>
    <col min="2" max="2" width="9.875" style="53" customWidth="1"/>
    <col min="3" max="3" width="55.50390625" style="53" customWidth="1"/>
    <col min="4" max="4" width="8.50390625" style="52" customWidth="1"/>
    <col min="5" max="5" width="9.125" style="52" customWidth="1"/>
    <col min="6" max="6" width="6.875" style="52" customWidth="1"/>
    <col min="7" max="7" width="9.50390625" style="52" bestFit="1" customWidth="1"/>
    <col min="8" max="8" width="9.375" style="52" bestFit="1" customWidth="1"/>
    <col min="9" max="9" width="9.00390625" style="52" customWidth="1"/>
    <col min="10" max="10" width="10.875" style="52" customWidth="1"/>
    <col min="11" max="16384" width="9.00390625" style="53" customWidth="1"/>
  </cols>
  <sheetData>
    <row r="1" spans="1:10" s="51" customFormat="1" ht="18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s="51" customFormat="1" ht="18.75">
      <c r="A2" s="163" t="s">
        <v>20</v>
      </c>
      <c r="B2" s="163"/>
      <c r="C2" s="163"/>
      <c r="D2" s="163"/>
      <c r="E2" s="163"/>
      <c r="F2" s="163"/>
      <c r="G2" s="163"/>
      <c r="H2" s="163"/>
      <c r="I2" s="163"/>
      <c r="J2" s="163"/>
    </row>
    <row r="3" ht="15" thickBot="1"/>
    <row r="4" spans="1:10" s="54" customFormat="1" ht="13.5" customHeight="1">
      <c r="A4" s="164"/>
      <c r="B4" s="166" t="s">
        <v>23</v>
      </c>
      <c r="C4" s="172" t="s">
        <v>8</v>
      </c>
      <c r="D4" s="169" t="s">
        <v>9</v>
      </c>
      <c r="E4" s="170"/>
      <c r="F4" s="170"/>
      <c r="G4" s="171"/>
      <c r="H4" s="169" t="s">
        <v>10</v>
      </c>
      <c r="I4" s="171"/>
      <c r="J4" s="166" t="s">
        <v>11</v>
      </c>
    </row>
    <row r="5" spans="1:10" s="54" customFormat="1" ht="13.5" customHeight="1" thickBot="1">
      <c r="A5" s="165"/>
      <c r="B5" s="167"/>
      <c r="C5" s="173"/>
      <c r="D5" s="36" t="s">
        <v>12</v>
      </c>
      <c r="E5" s="37" t="s">
        <v>13</v>
      </c>
      <c r="F5" s="37" t="s">
        <v>14</v>
      </c>
      <c r="G5" s="38" t="s">
        <v>15</v>
      </c>
      <c r="H5" s="36" t="s">
        <v>16</v>
      </c>
      <c r="I5" s="38" t="s">
        <v>17</v>
      </c>
      <c r="J5" s="167"/>
    </row>
    <row r="6" spans="1:10" ht="13.5" customHeight="1">
      <c r="A6" s="60"/>
      <c r="B6" s="35"/>
      <c r="C6" s="61" t="s">
        <v>1</v>
      </c>
      <c r="D6" s="11"/>
      <c r="E6" s="39"/>
      <c r="F6" s="17"/>
      <c r="G6" s="28"/>
      <c r="H6" s="1"/>
      <c r="I6" s="3"/>
      <c r="J6" s="8">
        <v>26869.18</v>
      </c>
    </row>
    <row r="7" spans="1:10" ht="13.5" customHeight="1">
      <c r="A7" s="47">
        <v>1</v>
      </c>
      <c r="B7" s="44" t="s">
        <v>24</v>
      </c>
      <c r="C7" s="57" t="s">
        <v>21</v>
      </c>
      <c r="D7" s="40"/>
      <c r="E7" s="5">
        <v>80</v>
      </c>
      <c r="F7" s="21"/>
      <c r="G7" s="6"/>
      <c r="H7" s="4"/>
      <c r="I7" s="6"/>
      <c r="J7" s="7">
        <f>J6+D7+E7+F7+G7-H7-I7</f>
        <v>26949.18</v>
      </c>
    </row>
    <row r="8" spans="1:10" ht="13.5" customHeight="1">
      <c r="A8" s="47">
        <f>A7+1</f>
        <v>2</v>
      </c>
      <c r="B8" s="44" t="s">
        <v>25</v>
      </c>
      <c r="C8" s="57" t="s">
        <v>22</v>
      </c>
      <c r="D8" s="56">
        <v>150</v>
      </c>
      <c r="E8" s="5"/>
      <c r="F8" s="41"/>
      <c r="G8" s="10">
        <v>2.19</v>
      </c>
      <c r="H8" s="4"/>
      <c r="I8" s="6"/>
      <c r="J8" s="7">
        <f aca="true" t="shared" si="0" ref="J8:J18">J7+D8+E8+F8+G8-H8-I8</f>
        <v>27101.37</v>
      </c>
    </row>
    <row r="9" spans="1:10" ht="13.5" customHeight="1">
      <c r="A9" s="47">
        <f aca="true" t="shared" si="1" ref="A9:A18">A8+1</f>
        <v>3</v>
      </c>
      <c r="B9" s="44" t="s">
        <v>3</v>
      </c>
      <c r="C9" s="57" t="s">
        <v>30</v>
      </c>
      <c r="D9" s="40"/>
      <c r="E9" s="5">
        <v>36</v>
      </c>
      <c r="F9" s="41"/>
      <c r="G9" s="10"/>
      <c r="H9" s="4"/>
      <c r="I9" s="6"/>
      <c r="J9" s="7">
        <f t="shared" si="0"/>
        <v>27137.37</v>
      </c>
    </row>
    <row r="10" spans="1:10" ht="13.5" customHeight="1">
      <c r="A10" s="47">
        <f t="shared" si="1"/>
        <v>4</v>
      </c>
      <c r="B10" s="44" t="s">
        <v>26</v>
      </c>
      <c r="C10" s="57" t="s">
        <v>31</v>
      </c>
      <c r="D10" s="42"/>
      <c r="E10" s="5">
        <v>500</v>
      </c>
      <c r="F10" s="41"/>
      <c r="G10" s="10"/>
      <c r="H10" s="4"/>
      <c r="I10" s="6"/>
      <c r="J10" s="7">
        <f t="shared" si="0"/>
        <v>27637.37</v>
      </c>
    </row>
    <row r="11" spans="1:10" ht="13.5" customHeight="1">
      <c r="A11" s="47">
        <f t="shared" si="1"/>
        <v>5</v>
      </c>
      <c r="B11" s="44" t="s">
        <v>26</v>
      </c>
      <c r="C11" s="57" t="s">
        <v>32</v>
      </c>
      <c r="D11" s="40"/>
      <c r="E11" s="5">
        <v>50</v>
      </c>
      <c r="F11" s="41"/>
      <c r="G11" s="10"/>
      <c r="H11" s="4"/>
      <c r="I11" s="6"/>
      <c r="J11" s="7">
        <f t="shared" si="0"/>
        <v>27687.37</v>
      </c>
    </row>
    <row r="12" spans="1:10" ht="13.5" customHeight="1">
      <c r="A12" s="47">
        <f t="shared" si="1"/>
        <v>6</v>
      </c>
      <c r="B12" s="44" t="s">
        <v>27</v>
      </c>
      <c r="C12" s="57" t="s">
        <v>33</v>
      </c>
      <c r="D12" s="40"/>
      <c r="E12" s="5">
        <v>30</v>
      </c>
      <c r="F12" s="41"/>
      <c r="G12" s="10"/>
      <c r="H12" s="4"/>
      <c r="I12" s="6"/>
      <c r="J12" s="7">
        <f t="shared" si="0"/>
        <v>27717.37</v>
      </c>
    </row>
    <row r="13" spans="1:10" ht="13.5" customHeight="1">
      <c r="A13" s="47">
        <f t="shared" si="1"/>
        <v>7</v>
      </c>
      <c r="B13" s="44" t="s">
        <v>28</v>
      </c>
      <c r="C13" s="57" t="s">
        <v>34</v>
      </c>
      <c r="D13" s="40"/>
      <c r="E13" s="5">
        <v>1000</v>
      </c>
      <c r="F13" s="41"/>
      <c r="G13" s="10"/>
      <c r="H13" s="4"/>
      <c r="I13" s="6"/>
      <c r="J13" s="7">
        <f t="shared" si="0"/>
        <v>28717.37</v>
      </c>
    </row>
    <row r="14" spans="1:10" ht="13.5" customHeight="1">
      <c r="A14" s="47">
        <f t="shared" si="1"/>
        <v>8</v>
      </c>
      <c r="B14" s="44" t="s">
        <v>4</v>
      </c>
      <c r="C14" s="57" t="s">
        <v>35</v>
      </c>
      <c r="D14" s="40"/>
      <c r="E14" s="5">
        <v>300</v>
      </c>
      <c r="F14" s="41"/>
      <c r="G14" s="10"/>
      <c r="H14" s="4"/>
      <c r="I14" s="6"/>
      <c r="J14" s="7">
        <f t="shared" si="0"/>
        <v>29017.37</v>
      </c>
    </row>
    <row r="15" spans="1:10" ht="13.5" customHeight="1">
      <c r="A15" s="47">
        <f t="shared" si="1"/>
        <v>9</v>
      </c>
      <c r="B15" s="44" t="s">
        <v>4</v>
      </c>
      <c r="C15" s="57" t="s">
        <v>39</v>
      </c>
      <c r="D15" s="56">
        <v>250</v>
      </c>
      <c r="E15" s="5"/>
      <c r="F15" s="41"/>
      <c r="G15" s="10">
        <v>3.9</v>
      </c>
      <c r="H15" s="4"/>
      <c r="I15" s="6"/>
      <c r="J15" s="7">
        <f t="shared" si="0"/>
        <v>29271.27</v>
      </c>
    </row>
    <row r="16" spans="1:10" ht="13.5" customHeight="1">
      <c r="A16" s="47">
        <f t="shared" si="1"/>
        <v>10</v>
      </c>
      <c r="B16" s="44" t="s">
        <v>5</v>
      </c>
      <c r="C16" s="57" t="s">
        <v>36</v>
      </c>
      <c r="D16" s="40"/>
      <c r="E16" s="5"/>
      <c r="F16" s="41"/>
      <c r="G16" s="10"/>
      <c r="H16" s="4"/>
      <c r="I16" s="6">
        <v>300</v>
      </c>
      <c r="J16" s="7">
        <f t="shared" si="0"/>
        <v>28971.27</v>
      </c>
    </row>
    <row r="17" spans="1:10" ht="13.5" customHeight="1">
      <c r="A17" s="47">
        <f t="shared" si="1"/>
        <v>11</v>
      </c>
      <c r="B17" s="44" t="s">
        <v>29</v>
      </c>
      <c r="C17" s="57" t="s">
        <v>37</v>
      </c>
      <c r="D17" s="40"/>
      <c r="E17" s="5">
        <v>120</v>
      </c>
      <c r="F17" s="41"/>
      <c r="G17" s="10"/>
      <c r="H17" s="4"/>
      <c r="I17" s="6"/>
      <c r="J17" s="7">
        <f t="shared" si="0"/>
        <v>29091.27</v>
      </c>
    </row>
    <row r="18" spans="1:10" ht="13.5" customHeight="1" thickBot="1">
      <c r="A18" s="48">
        <f t="shared" si="1"/>
        <v>12</v>
      </c>
      <c r="B18" s="59" t="s">
        <v>6</v>
      </c>
      <c r="C18" s="58" t="s">
        <v>38</v>
      </c>
      <c r="D18" s="55"/>
      <c r="E18" s="9">
        <v>200</v>
      </c>
      <c r="F18" s="41"/>
      <c r="G18" s="10"/>
      <c r="H18" s="4"/>
      <c r="I18" s="6"/>
      <c r="J18" s="7">
        <f t="shared" si="0"/>
        <v>29291.27</v>
      </c>
    </row>
    <row r="19" spans="1:10" ht="13.5" customHeight="1">
      <c r="A19" s="13"/>
      <c r="B19" s="14"/>
      <c r="C19" s="15" t="s">
        <v>18</v>
      </c>
      <c r="D19" s="18">
        <f aca="true" t="shared" si="2" ref="D19:I19">SUM(D7:D18)</f>
        <v>400</v>
      </c>
      <c r="E19" s="17">
        <f t="shared" si="2"/>
        <v>2316</v>
      </c>
      <c r="F19" s="17">
        <f t="shared" si="2"/>
        <v>0</v>
      </c>
      <c r="G19" s="28">
        <f t="shared" si="2"/>
        <v>6.09</v>
      </c>
      <c r="H19" s="18">
        <f t="shared" si="2"/>
        <v>0</v>
      </c>
      <c r="I19" s="28">
        <f t="shared" si="2"/>
        <v>300</v>
      </c>
      <c r="J19" s="32">
        <f>J6+D19+E19+F19+G19-H19-I19</f>
        <v>29291.27</v>
      </c>
    </row>
    <row r="20" spans="1:10" ht="13.5" customHeight="1">
      <c r="A20" s="19"/>
      <c r="B20" s="19"/>
      <c r="C20" s="20" t="s">
        <v>2</v>
      </c>
      <c r="D20" s="4">
        <f aca="true" t="shared" si="3" ref="D20:J20">D19</f>
        <v>400</v>
      </c>
      <c r="E20" s="21">
        <f t="shared" si="3"/>
        <v>2316</v>
      </c>
      <c r="F20" s="21">
        <f t="shared" si="3"/>
        <v>0</v>
      </c>
      <c r="G20" s="29">
        <f t="shared" si="3"/>
        <v>6.09</v>
      </c>
      <c r="H20" s="4">
        <f t="shared" si="3"/>
        <v>0</v>
      </c>
      <c r="I20" s="29">
        <f t="shared" si="3"/>
        <v>300</v>
      </c>
      <c r="J20" s="29">
        <f t="shared" si="3"/>
        <v>29291.27</v>
      </c>
    </row>
    <row r="21" spans="1:10" ht="13.5" customHeight="1" thickBot="1">
      <c r="A21" s="22"/>
      <c r="B21" s="22"/>
      <c r="C21" s="23" t="s">
        <v>19</v>
      </c>
      <c r="D21" s="26">
        <f>'[1]农行卡'!$D$169+D20</f>
        <v>26918</v>
      </c>
      <c r="E21" s="24">
        <f>'[1]农行卡'!$E$169+E20</f>
        <v>11605</v>
      </c>
      <c r="F21" s="24">
        <f>'[1]农行卡'!$F$169+F20</f>
        <v>82.35000000000001</v>
      </c>
      <c r="G21" s="31">
        <f>'[1]农行卡'!$G$169+G20</f>
        <v>26.920000000000005</v>
      </c>
      <c r="H21" s="26">
        <f>'[1]农行卡'!$H$169+H20</f>
        <v>3300</v>
      </c>
      <c r="I21" s="31">
        <f>'[1]农行卡'!$I$169+I20</f>
        <v>6041</v>
      </c>
      <c r="J21" s="31">
        <f>D21+E21+F21+G21-H21-I21</f>
        <v>29291.269999999997</v>
      </c>
    </row>
    <row r="22" ht="14.25"/>
    <row r="23" spans="1:10" s="51" customFormat="1" ht="18.75">
      <c r="A23" s="163" t="s">
        <v>43</v>
      </c>
      <c r="B23" s="163"/>
      <c r="C23" s="163"/>
      <c r="D23" s="163"/>
      <c r="E23" s="163"/>
      <c r="F23" s="163"/>
      <c r="G23" s="163"/>
      <c r="H23" s="163"/>
      <c r="I23" s="163"/>
      <c r="J23" s="163"/>
    </row>
    <row r="24" spans="1:10" s="51" customFormat="1" ht="18.75">
      <c r="A24" s="163" t="s">
        <v>20</v>
      </c>
      <c r="B24" s="163"/>
      <c r="C24" s="163"/>
      <c r="D24" s="163"/>
      <c r="E24" s="163"/>
      <c r="F24" s="163"/>
      <c r="G24" s="163"/>
      <c r="H24" s="163"/>
      <c r="I24" s="163"/>
      <c r="J24" s="163"/>
    </row>
    <row r="25" ht="15" thickBot="1"/>
    <row r="26" spans="1:10" s="54" customFormat="1" ht="13.5" customHeight="1">
      <c r="A26" s="164"/>
      <c r="B26" s="166" t="s">
        <v>23</v>
      </c>
      <c r="C26" s="172" t="s">
        <v>8</v>
      </c>
      <c r="D26" s="169" t="s">
        <v>9</v>
      </c>
      <c r="E26" s="170"/>
      <c r="F26" s="170"/>
      <c r="G26" s="171"/>
      <c r="H26" s="169" t="s">
        <v>10</v>
      </c>
      <c r="I26" s="171"/>
      <c r="J26" s="166" t="s">
        <v>11</v>
      </c>
    </row>
    <row r="27" spans="1:10" s="54" customFormat="1" ht="13.5" customHeight="1" thickBot="1">
      <c r="A27" s="165"/>
      <c r="B27" s="167"/>
      <c r="C27" s="173"/>
      <c r="D27" s="36" t="s">
        <v>12</v>
      </c>
      <c r="E27" s="37" t="s">
        <v>13</v>
      </c>
      <c r="F27" s="37" t="s">
        <v>14</v>
      </c>
      <c r="G27" s="38" t="s">
        <v>15</v>
      </c>
      <c r="H27" s="36" t="s">
        <v>16</v>
      </c>
      <c r="I27" s="38" t="s">
        <v>17</v>
      </c>
      <c r="J27" s="167"/>
    </row>
    <row r="28" spans="1:10" ht="13.5" customHeight="1">
      <c r="A28" s="60"/>
      <c r="B28" s="35"/>
      <c r="C28" s="61" t="s">
        <v>95</v>
      </c>
      <c r="D28" s="11"/>
      <c r="E28" s="39"/>
      <c r="F28" s="17"/>
      <c r="G28" s="28"/>
      <c r="H28" s="1"/>
      <c r="I28" s="3"/>
      <c r="J28" s="8">
        <v>29291.27</v>
      </c>
    </row>
    <row r="29" spans="1:10" ht="13.5" customHeight="1">
      <c r="A29" s="47">
        <v>1</v>
      </c>
      <c r="B29" s="44" t="s">
        <v>46</v>
      </c>
      <c r="C29" s="57" t="s">
        <v>53</v>
      </c>
      <c r="D29" s="77">
        <v>500</v>
      </c>
      <c r="E29" s="78"/>
      <c r="F29" s="79"/>
      <c r="G29" s="6">
        <v>3.86</v>
      </c>
      <c r="H29" s="4"/>
      <c r="I29" s="6"/>
      <c r="J29" s="7">
        <f>J28+D29+E29+F29+G29-H29-I29</f>
        <v>29795.13</v>
      </c>
    </row>
    <row r="30" spans="1:10" ht="13.5" customHeight="1">
      <c r="A30" s="47">
        <f aca="true" t="shared" si="4" ref="A30:A35">A29+1</f>
        <v>2</v>
      </c>
      <c r="B30" s="44" t="s">
        <v>46</v>
      </c>
      <c r="C30" s="57" t="s">
        <v>54</v>
      </c>
      <c r="D30" s="56">
        <v>400</v>
      </c>
      <c r="E30" s="78"/>
      <c r="F30" s="80"/>
      <c r="G30" s="10">
        <v>1.71</v>
      </c>
      <c r="H30" s="4"/>
      <c r="I30" s="6"/>
      <c r="J30" s="7">
        <f aca="true" t="shared" si="5" ref="J30:J35">J29+D30+E30+F30+G30-H30-I30</f>
        <v>30196.84</v>
      </c>
    </row>
    <row r="31" spans="1:10" ht="13.5" customHeight="1">
      <c r="A31" s="47">
        <f t="shared" si="4"/>
        <v>3</v>
      </c>
      <c r="B31" s="44" t="s">
        <v>46</v>
      </c>
      <c r="C31" s="57" t="s">
        <v>50</v>
      </c>
      <c r="D31" s="77">
        <v>400</v>
      </c>
      <c r="E31" s="78"/>
      <c r="F31" s="80"/>
      <c r="G31" s="10">
        <v>1.57</v>
      </c>
      <c r="H31" s="4"/>
      <c r="I31" s="6"/>
      <c r="J31" s="7">
        <f t="shared" si="5"/>
        <v>30598.41</v>
      </c>
    </row>
    <row r="32" spans="1:10" ht="13.5" customHeight="1">
      <c r="A32" s="47">
        <f t="shared" si="4"/>
        <v>4</v>
      </c>
      <c r="B32" s="44" t="s">
        <v>47</v>
      </c>
      <c r="C32" s="57" t="s">
        <v>55</v>
      </c>
      <c r="D32" s="81">
        <v>5800</v>
      </c>
      <c r="E32" s="78"/>
      <c r="F32" s="80"/>
      <c r="G32" s="10"/>
      <c r="H32" s="4"/>
      <c r="I32" s="6"/>
      <c r="J32" s="7">
        <f t="shared" si="5"/>
        <v>36398.41</v>
      </c>
    </row>
    <row r="33" spans="1:10" ht="13.5" customHeight="1">
      <c r="A33" s="47">
        <f t="shared" si="4"/>
        <v>5</v>
      </c>
      <c r="B33" s="44" t="s">
        <v>48</v>
      </c>
      <c r="C33" s="57" t="s">
        <v>51</v>
      </c>
      <c r="D33" s="77">
        <v>600</v>
      </c>
      <c r="E33" s="78"/>
      <c r="F33" s="80"/>
      <c r="G33" s="10">
        <v>1.65</v>
      </c>
      <c r="H33" s="4"/>
      <c r="I33" s="6"/>
      <c r="J33" s="7">
        <f t="shared" si="5"/>
        <v>37000.060000000005</v>
      </c>
    </row>
    <row r="34" spans="1:10" ht="13.5" customHeight="1">
      <c r="A34" s="47">
        <f t="shared" si="4"/>
        <v>6</v>
      </c>
      <c r="B34" s="44" t="s">
        <v>49</v>
      </c>
      <c r="C34" s="57" t="s">
        <v>52</v>
      </c>
      <c r="D34" s="77"/>
      <c r="E34" s="78">
        <v>200</v>
      </c>
      <c r="F34" s="80"/>
      <c r="G34" s="10"/>
      <c r="H34" s="4"/>
      <c r="I34" s="6"/>
      <c r="J34" s="7">
        <f t="shared" si="5"/>
        <v>37200.060000000005</v>
      </c>
    </row>
    <row r="35" spans="1:10" ht="13.5" customHeight="1" thickBot="1">
      <c r="A35" s="47">
        <f t="shared" si="4"/>
        <v>7</v>
      </c>
      <c r="B35" s="44" t="s">
        <v>57</v>
      </c>
      <c r="C35" s="82" t="s">
        <v>63</v>
      </c>
      <c r="D35" s="77">
        <v>400</v>
      </c>
      <c r="E35" s="78"/>
      <c r="F35" s="80"/>
      <c r="G35" s="10"/>
      <c r="H35" s="4"/>
      <c r="I35" s="6"/>
      <c r="J35" s="7">
        <f t="shared" si="5"/>
        <v>37600.060000000005</v>
      </c>
    </row>
    <row r="36" spans="1:10" ht="13.5" customHeight="1">
      <c r="A36" s="13"/>
      <c r="B36" s="14"/>
      <c r="C36" s="15" t="s">
        <v>18</v>
      </c>
      <c r="D36" s="18">
        <f aca="true" t="shared" si="6" ref="D36:I36">SUM(D29:D35)</f>
        <v>8100</v>
      </c>
      <c r="E36" s="17">
        <f t="shared" si="6"/>
        <v>200</v>
      </c>
      <c r="F36" s="17">
        <f t="shared" si="6"/>
        <v>0</v>
      </c>
      <c r="G36" s="28">
        <f t="shared" si="6"/>
        <v>8.790000000000001</v>
      </c>
      <c r="H36" s="18">
        <f t="shared" si="6"/>
        <v>0</v>
      </c>
      <c r="I36" s="28">
        <f t="shared" si="6"/>
        <v>0</v>
      </c>
      <c r="J36" s="32">
        <f>J28+D36+E36+F36+G36-H36-I36</f>
        <v>37600.060000000005</v>
      </c>
    </row>
    <row r="37" spans="1:10" ht="13.5" customHeight="1">
      <c r="A37" s="19"/>
      <c r="B37" s="19"/>
      <c r="C37" s="20" t="s">
        <v>44</v>
      </c>
      <c r="D37" s="4">
        <f aca="true" t="shared" si="7" ref="D37:J37">D36</f>
        <v>8100</v>
      </c>
      <c r="E37" s="21">
        <f t="shared" si="7"/>
        <v>200</v>
      </c>
      <c r="F37" s="21">
        <f t="shared" si="7"/>
        <v>0</v>
      </c>
      <c r="G37" s="29">
        <f t="shared" si="7"/>
        <v>8.790000000000001</v>
      </c>
      <c r="H37" s="4">
        <f t="shared" si="7"/>
        <v>0</v>
      </c>
      <c r="I37" s="29">
        <f t="shared" si="7"/>
        <v>0</v>
      </c>
      <c r="J37" s="29">
        <f t="shared" si="7"/>
        <v>37600.060000000005</v>
      </c>
    </row>
    <row r="38" spans="1:10" ht="13.5" customHeight="1" thickBot="1">
      <c r="A38" s="22"/>
      <c r="B38" s="22"/>
      <c r="C38" s="23" t="s">
        <v>56</v>
      </c>
      <c r="D38" s="26">
        <f>D21+D37</f>
        <v>35018</v>
      </c>
      <c r="E38" s="24">
        <f>E37+E21</f>
        <v>11805</v>
      </c>
      <c r="F38" s="24">
        <f>F37+F21</f>
        <v>82.35000000000001</v>
      </c>
      <c r="G38" s="24">
        <f>G37+G21</f>
        <v>35.71000000000001</v>
      </c>
      <c r="H38" s="26">
        <f>H21+H37</f>
        <v>3300</v>
      </c>
      <c r="I38" s="31">
        <f>I37+I21</f>
        <v>6041</v>
      </c>
      <c r="J38" s="31">
        <f>D38+E38+F38+G38-H38-I38</f>
        <v>37600.06</v>
      </c>
    </row>
    <row r="39" ht="14.25"/>
    <row r="40" spans="1:10" s="51" customFormat="1" ht="18.75">
      <c r="A40" s="163" t="s">
        <v>59</v>
      </c>
      <c r="B40" s="163"/>
      <c r="C40" s="163"/>
      <c r="D40" s="163"/>
      <c r="E40" s="163"/>
      <c r="F40" s="163"/>
      <c r="G40" s="163"/>
      <c r="H40" s="163"/>
      <c r="I40" s="163"/>
      <c r="J40" s="163"/>
    </row>
    <row r="41" spans="1:10" s="51" customFormat="1" ht="19.5" thickBot="1">
      <c r="A41" s="163" t="s">
        <v>20</v>
      </c>
      <c r="B41" s="163"/>
      <c r="C41" s="163"/>
      <c r="D41" s="163"/>
      <c r="E41" s="163"/>
      <c r="F41" s="163"/>
      <c r="G41" s="163"/>
      <c r="H41" s="163"/>
      <c r="I41" s="163"/>
      <c r="J41" s="163"/>
    </row>
    <row r="42" spans="1:10" s="54" customFormat="1" ht="15.75" customHeight="1">
      <c r="A42" s="164"/>
      <c r="B42" s="166" t="s">
        <v>23</v>
      </c>
      <c r="C42" s="172" t="s">
        <v>8</v>
      </c>
      <c r="D42" s="169" t="s">
        <v>9</v>
      </c>
      <c r="E42" s="170"/>
      <c r="F42" s="170"/>
      <c r="G42" s="171"/>
      <c r="H42" s="169" t="s">
        <v>10</v>
      </c>
      <c r="I42" s="171"/>
      <c r="J42" s="166" t="s">
        <v>11</v>
      </c>
    </row>
    <row r="43" spans="1:10" s="54" customFormat="1" ht="15" thickBot="1">
      <c r="A43" s="165"/>
      <c r="B43" s="167"/>
      <c r="C43" s="173"/>
      <c r="D43" s="36" t="s">
        <v>12</v>
      </c>
      <c r="E43" s="37" t="s">
        <v>13</v>
      </c>
      <c r="F43" s="37" t="s">
        <v>14</v>
      </c>
      <c r="G43" s="38" t="s">
        <v>15</v>
      </c>
      <c r="H43" s="36" t="s">
        <v>16</v>
      </c>
      <c r="I43" s="38" t="s">
        <v>17</v>
      </c>
      <c r="J43" s="167"/>
    </row>
    <row r="44" spans="1:10" ht="14.25">
      <c r="A44" s="60"/>
      <c r="B44" s="35"/>
      <c r="C44" s="61" t="s">
        <v>95</v>
      </c>
      <c r="D44" s="11"/>
      <c r="E44" s="39"/>
      <c r="F44" s="17"/>
      <c r="G44" s="28"/>
      <c r="H44" s="1"/>
      <c r="I44" s="3"/>
      <c r="J44" s="8">
        <f>J38</f>
        <v>37600.06</v>
      </c>
    </row>
    <row r="45" spans="1:10" ht="15" thickBot="1">
      <c r="A45" s="47">
        <v>1</v>
      </c>
      <c r="B45" s="44" t="s">
        <v>58</v>
      </c>
      <c r="C45" s="57" t="s">
        <v>62</v>
      </c>
      <c r="D45" s="87"/>
      <c r="E45" s="88"/>
      <c r="F45" s="80">
        <v>56.91</v>
      </c>
      <c r="G45" s="10"/>
      <c r="H45" s="4"/>
      <c r="I45" s="6"/>
      <c r="J45" s="7">
        <f>J44+D45+E45+F45+G45-H45-I45</f>
        <v>37656.97</v>
      </c>
    </row>
    <row r="46" spans="1:10" ht="14.25">
      <c r="A46" s="13"/>
      <c r="B46" s="14"/>
      <c r="C46" s="84" t="s">
        <v>18</v>
      </c>
      <c r="D46" s="18">
        <f aca="true" t="shared" si="8" ref="D46:I46">SUM(D45:D45)</f>
        <v>0</v>
      </c>
      <c r="E46" s="17">
        <f t="shared" si="8"/>
        <v>0</v>
      </c>
      <c r="F46" s="17">
        <f t="shared" si="8"/>
        <v>56.91</v>
      </c>
      <c r="G46" s="28">
        <f t="shared" si="8"/>
        <v>0</v>
      </c>
      <c r="H46" s="16">
        <f t="shared" si="8"/>
        <v>0</v>
      </c>
      <c r="I46" s="28">
        <f t="shared" si="8"/>
        <v>0</v>
      </c>
      <c r="J46" s="32">
        <f>J44+D46+E46+F46+G46-H46-I46</f>
        <v>37656.97</v>
      </c>
    </row>
    <row r="47" spans="1:10" ht="14.25">
      <c r="A47" s="19"/>
      <c r="B47" s="19"/>
      <c r="C47" s="85" t="s">
        <v>60</v>
      </c>
      <c r="D47" s="4">
        <f aca="true" t="shared" si="9" ref="D47:J47">D46</f>
        <v>0</v>
      </c>
      <c r="E47" s="5">
        <f t="shared" si="9"/>
        <v>0</v>
      </c>
      <c r="F47" s="5">
        <f t="shared" si="9"/>
        <v>56.91</v>
      </c>
      <c r="G47" s="6">
        <f t="shared" si="9"/>
        <v>0</v>
      </c>
      <c r="H47" s="21">
        <f t="shared" si="9"/>
        <v>0</v>
      </c>
      <c r="I47" s="29">
        <f t="shared" si="9"/>
        <v>0</v>
      </c>
      <c r="J47" s="29">
        <f t="shared" si="9"/>
        <v>37656.97</v>
      </c>
    </row>
    <row r="48" spans="1:10" ht="15" thickBot="1">
      <c r="A48" s="22"/>
      <c r="B48" s="22"/>
      <c r="C48" s="86" t="s">
        <v>96</v>
      </c>
      <c r="D48" s="26">
        <f aca="true" t="shared" si="10" ref="D48:I48">D47+D38</f>
        <v>35018</v>
      </c>
      <c r="E48" s="25">
        <f t="shared" si="10"/>
        <v>11805</v>
      </c>
      <c r="F48" s="25">
        <f t="shared" si="10"/>
        <v>139.26</v>
      </c>
      <c r="G48" s="33">
        <f t="shared" si="10"/>
        <v>35.71000000000001</v>
      </c>
      <c r="H48" s="24">
        <f t="shared" si="10"/>
        <v>3300</v>
      </c>
      <c r="I48" s="31">
        <f t="shared" si="10"/>
        <v>6041</v>
      </c>
      <c r="J48" s="31">
        <f>D48+E48+F48+G48-H48-I48</f>
        <v>37656.97</v>
      </c>
    </row>
    <row r="49" ht="14.25"/>
    <row r="50" spans="1:10" s="51" customFormat="1" ht="18.75">
      <c r="A50" s="163" t="s">
        <v>97</v>
      </c>
      <c r="B50" s="163"/>
      <c r="C50" s="163"/>
      <c r="D50" s="163"/>
      <c r="E50" s="163"/>
      <c r="F50" s="163"/>
      <c r="G50" s="163"/>
      <c r="H50" s="163"/>
      <c r="I50" s="163"/>
      <c r="J50" s="163"/>
    </row>
    <row r="51" spans="1:10" s="51" customFormat="1" ht="18.75">
      <c r="A51" s="163" t="s">
        <v>20</v>
      </c>
      <c r="B51" s="163"/>
      <c r="C51" s="163"/>
      <c r="D51" s="163"/>
      <c r="E51" s="163"/>
      <c r="F51" s="163"/>
      <c r="G51" s="163"/>
      <c r="H51" s="163"/>
      <c r="I51" s="163"/>
      <c r="J51" s="163"/>
    </row>
    <row r="52" ht="15" thickBot="1"/>
    <row r="53" spans="1:10" s="54" customFormat="1" ht="15.75" customHeight="1">
      <c r="A53" s="164"/>
      <c r="B53" s="166" t="s">
        <v>23</v>
      </c>
      <c r="C53" s="172" t="s">
        <v>8</v>
      </c>
      <c r="D53" s="169" t="s">
        <v>9</v>
      </c>
      <c r="E53" s="170"/>
      <c r="F53" s="170"/>
      <c r="G53" s="171"/>
      <c r="H53" s="169" t="s">
        <v>10</v>
      </c>
      <c r="I53" s="171"/>
      <c r="J53" s="166" t="s">
        <v>11</v>
      </c>
    </row>
    <row r="54" spans="1:10" s="54" customFormat="1" ht="15" thickBot="1">
      <c r="A54" s="165"/>
      <c r="B54" s="168"/>
      <c r="C54" s="173"/>
      <c r="D54" s="36" t="s">
        <v>12</v>
      </c>
      <c r="E54" s="37" t="s">
        <v>13</v>
      </c>
      <c r="F54" s="37" t="s">
        <v>14</v>
      </c>
      <c r="G54" s="38" t="s">
        <v>15</v>
      </c>
      <c r="H54" s="36" t="s">
        <v>16</v>
      </c>
      <c r="I54" s="38" t="s">
        <v>17</v>
      </c>
      <c r="J54" s="167"/>
    </row>
    <row r="55" spans="1:10" ht="14.25">
      <c r="A55" s="60"/>
      <c r="B55" s="14"/>
      <c r="C55" s="107" t="s">
        <v>95</v>
      </c>
      <c r="D55" s="11"/>
      <c r="E55" s="39"/>
      <c r="F55" s="17"/>
      <c r="G55" s="28"/>
      <c r="H55" s="43"/>
      <c r="I55" s="3"/>
      <c r="J55" s="8">
        <f>J48</f>
        <v>37656.97</v>
      </c>
    </row>
    <row r="56" spans="1:10" ht="14.25">
      <c r="A56" s="47">
        <v>1</v>
      </c>
      <c r="B56" s="44" t="s">
        <v>66</v>
      </c>
      <c r="C56" s="106" t="s">
        <v>98</v>
      </c>
      <c r="D56" s="77"/>
      <c r="E56" s="78"/>
      <c r="F56" s="78"/>
      <c r="G56" s="6"/>
      <c r="H56" s="21">
        <v>2400</v>
      </c>
      <c r="I56" s="6"/>
      <c r="J56" s="7">
        <f>J55+D56+E56+F56+G56-H56-I56</f>
        <v>35256.97</v>
      </c>
    </row>
    <row r="57" spans="1:10" ht="14.25">
      <c r="A57" s="47">
        <v>2</v>
      </c>
      <c r="B57" s="44" t="s">
        <v>66</v>
      </c>
      <c r="C57" s="105" t="s">
        <v>67</v>
      </c>
      <c r="D57" s="77"/>
      <c r="E57" s="78"/>
      <c r="F57" s="78"/>
      <c r="G57" s="6"/>
      <c r="H57" s="43"/>
      <c r="I57" s="3">
        <v>12</v>
      </c>
      <c r="J57" s="7">
        <f>J56+D57+E57+F57+G57-H57-I57</f>
        <v>35244.97</v>
      </c>
    </row>
    <row r="58" spans="1:10" ht="14.25">
      <c r="A58" s="47">
        <v>3</v>
      </c>
      <c r="B58" s="108" t="s">
        <v>69</v>
      </c>
      <c r="C58" s="105" t="s">
        <v>68</v>
      </c>
      <c r="D58" s="77"/>
      <c r="E58" s="78"/>
      <c r="F58" s="78"/>
      <c r="G58" s="6"/>
      <c r="H58" s="43"/>
      <c r="I58" s="3">
        <v>10</v>
      </c>
      <c r="J58" s="7">
        <f>J57+D58+E58+F58+G58-H58-I58</f>
        <v>35234.97</v>
      </c>
    </row>
    <row r="59" spans="1:10" ht="15" thickBot="1">
      <c r="A59" s="47">
        <v>4</v>
      </c>
      <c r="B59" s="59" t="s">
        <v>99</v>
      </c>
      <c r="C59" s="105" t="s">
        <v>13</v>
      </c>
      <c r="D59" s="77"/>
      <c r="E59" s="78">
        <v>50</v>
      </c>
      <c r="F59" s="78"/>
      <c r="G59" s="6"/>
      <c r="H59" s="43"/>
      <c r="I59" s="3"/>
      <c r="J59" s="7">
        <f>J58+D59+E59+F59+G59-H59-I59</f>
        <v>35284.97</v>
      </c>
    </row>
    <row r="60" spans="1:10" ht="14.25">
      <c r="A60" s="13"/>
      <c r="B60" s="35"/>
      <c r="C60" s="84" t="s">
        <v>18</v>
      </c>
      <c r="D60" s="18">
        <f aca="true" t="shared" si="11" ref="D60:I60">SUM(D56:D59)</f>
        <v>0</v>
      </c>
      <c r="E60" s="17">
        <f t="shared" si="11"/>
        <v>50</v>
      </c>
      <c r="F60" s="17">
        <f t="shared" si="11"/>
        <v>0</v>
      </c>
      <c r="G60" s="28">
        <f t="shared" si="11"/>
        <v>0</v>
      </c>
      <c r="H60" s="16">
        <f t="shared" si="11"/>
        <v>2400</v>
      </c>
      <c r="I60" s="28">
        <f t="shared" si="11"/>
        <v>22</v>
      </c>
      <c r="J60" s="32">
        <f>J55+D60+E60+F60+G60-H60-I60</f>
        <v>35284.97</v>
      </c>
    </row>
    <row r="61" spans="1:10" ht="14.25">
      <c r="A61" s="19"/>
      <c r="B61" s="19"/>
      <c r="C61" s="85" t="s">
        <v>100</v>
      </c>
      <c r="D61" s="4">
        <f aca="true" t="shared" si="12" ref="D61:J61">D60</f>
        <v>0</v>
      </c>
      <c r="E61" s="5">
        <f t="shared" si="12"/>
        <v>50</v>
      </c>
      <c r="F61" s="5">
        <f t="shared" si="12"/>
        <v>0</v>
      </c>
      <c r="G61" s="6">
        <f t="shared" si="12"/>
        <v>0</v>
      </c>
      <c r="H61" s="21">
        <f t="shared" si="12"/>
        <v>2400</v>
      </c>
      <c r="I61" s="29">
        <f t="shared" si="12"/>
        <v>22</v>
      </c>
      <c r="J61" s="29">
        <f t="shared" si="12"/>
        <v>35284.97</v>
      </c>
    </row>
    <row r="62" spans="1:10" ht="15" thickBot="1">
      <c r="A62" s="22"/>
      <c r="B62" s="22"/>
      <c r="C62" s="86" t="s">
        <v>85</v>
      </c>
      <c r="D62" s="26">
        <f aca="true" t="shared" si="13" ref="D62:I62">D61+D48</f>
        <v>35018</v>
      </c>
      <c r="E62" s="25">
        <f t="shared" si="13"/>
        <v>11855</v>
      </c>
      <c r="F62" s="25">
        <f t="shared" si="13"/>
        <v>139.26</v>
      </c>
      <c r="G62" s="33">
        <f t="shared" si="13"/>
        <v>35.71000000000001</v>
      </c>
      <c r="H62" s="24">
        <f t="shared" si="13"/>
        <v>5700</v>
      </c>
      <c r="I62" s="31">
        <f t="shared" si="13"/>
        <v>6063</v>
      </c>
      <c r="J62" s="31">
        <f>D62+E62+F62+G62-H62-I62</f>
        <v>35284.97</v>
      </c>
    </row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spans="1:10" s="51" customFormat="1" ht="18.75">
      <c r="A75" s="163" t="s">
        <v>78</v>
      </c>
      <c r="B75" s="163"/>
      <c r="C75" s="163"/>
      <c r="D75" s="163"/>
      <c r="E75" s="163"/>
      <c r="F75" s="163"/>
      <c r="G75" s="163"/>
      <c r="H75" s="163"/>
      <c r="I75" s="163"/>
      <c r="J75" s="163"/>
    </row>
    <row r="76" spans="1:10" s="51" customFormat="1" ht="19.5" thickBot="1">
      <c r="A76" s="163" t="s">
        <v>20</v>
      </c>
      <c r="B76" s="163"/>
      <c r="C76" s="163"/>
      <c r="D76" s="163"/>
      <c r="E76" s="163"/>
      <c r="F76" s="163"/>
      <c r="G76" s="163"/>
      <c r="H76" s="163"/>
      <c r="I76" s="163"/>
      <c r="J76" s="163"/>
    </row>
    <row r="77" spans="1:10" s="54" customFormat="1" ht="15.75" customHeight="1">
      <c r="A77" s="164"/>
      <c r="B77" s="166" t="s">
        <v>23</v>
      </c>
      <c r="C77" s="172" t="s">
        <v>8</v>
      </c>
      <c r="D77" s="169" t="s">
        <v>9</v>
      </c>
      <c r="E77" s="170"/>
      <c r="F77" s="170"/>
      <c r="G77" s="171"/>
      <c r="H77" s="169" t="s">
        <v>10</v>
      </c>
      <c r="I77" s="171"/>
      <c r="J77" s="166" t="s">
        <v>11</v>
      </c>
    </row>
    <row r="78" spans="1:10" s="54" customFormat="1" ht="15" thickBot="1">
      <c r="A78" s="165"/>
      <c r="B78" s="168"/>
      <c r="C78" s="173"/>
      <c r="D78" s="36" t="s">
        <v>12</v>
      </c>
      <c r="E78" s="37" t="s">
        <v>13</v>
      </c>
      <c r="F78" s="37" t="s">
        <v>14</v>
      </c>
      <c r="G78" s="38" t="s">
        <v>15</v>
      </c>
      <c r="H78" s="36" t="s">
        <v>16</v>
      </c>
      <c r="I78" s="38" t="s">
        <v>17</v>
      </c>
      <c r="J78" s="167"/>
    </row>
    <row r="79" spans="1:10" ht="14.25">
      <c r="A79" s="60"/>
      <c r="B79" s="14"/>
      <c r="C79" s="107" t="s">
        <v>95</v>
      </c>
      <c r="D79" s="11"/>
      <c r="E79" s="39"/>
      <c r="F79" s="17"/>
      <c r="G79" s="28"/>
      <c r="H79" s="43"/>
      <c r="I79" s="3"/>
      <c r="J79" s="8">
        <f>J62</f>
        <v>35284.97</v>
      </c>
    </row>
    <row r="80" spans="1:10" ht="14.25">
      <c r="A80" s="47">
        <v>1</v>
      </c>
      <c r="B80" s="44" t="s">
        <v>64</v>
      </c>
      <c r="C80" s="106" t="s">
        <v>101</v>
      </c>
      <c r="D80" s="77"/>
      <c r="E80" s="78">
        <v>1000</v>
      </c>
      <c r="F80" s="78"/>
      <c r="G80" s="6"/>
      <c r="H80" s="21"/>
      <c r="I80" s="6"/>
      <c r="J80" s="7">
        <f>J79+D80+E80+F80+G80-H80-I80</f>
        <v>36284.97</v>
      </c>
    </row>
    <row r="81" spans="1:10" ht="14.25">
      <c r="A81" s="47">
        <v>2</v>
      </c>
      <c r="B81" s="44" t="s">
        <v>64</v>
      </c>
      <c r="C81" s="105" t="s">
        <v>102</v>
      </c>
      <c r="D81" s="77"/>
      <c r="E81" s="78">
        <v>1000</v>
      </c>
      <c r="F81" s="78"/>
      <c r="G81" s="6"/>
      <c r="H81" s="43"/>
      <c r="I81" s="3"/>
      <c r="J81" s="7">
        <f>J80+D81+E81+F81+G81-H81-I81</f>
        <v>37284.97</v>
      </c>
    </row>
    <row r="82" spans="1:10" ht="14.25">
      <c r="A82" s="47">
        <f>A81+1</f>
        <v>3</v>
      </c>
      <c r="B82" s="44" t="s">
        <v>64</v>
      </c>
      <c r="C82" s="105" t="s">
        <v>34</v>
      </c>
      <c r="D82" s="77"/>
      <c r="E82" s="78">
        <v>2000</v>
      </c>
      <c r="F82" s="78"/>
      <c r="G82" s="6"/>
      <c r="H82" s="43"/>
      <c r="I82" s="3"/>
      <c r="J82" s="7">
        <f aca="true" t="shared" si="14" ref="J82:J108">J81+D82+E82+F82+G82-H82-I82</f>
        <v>39284.97</v>
      </c>
    </row>
    <row r="83" spans="1:10" ht="14.25">
      <c r="A83" s="47">
        <f aca="true" t="shared" si="15" ref="A83:A108">A82+1</f>
        <v>4</v>
      </c>
      <c r="B83" s="44" t="s">
        <v>64</v>
      </c>
      <c r="C83" s="105" t="s">
        <v>103</v>
      </c>
      <c r="D83" s="77"/>
      <c r="E83" s="78">
        <v>1000</v>
      </c>
      <c r="F83" s="78"/>
      <c r="G83" s="6"/>
      <c r="H83" s="43"/>
      <c r="I83" s="3"/>
      <c r="J83" s="7">
        <f t="shared" si="14"/>
        <v>40284.97</v>
      </c>
    </row>
    <row r="84" spans="1:10" ht="14.25">
      <c r="A84" s="47">
        <f t="shared" si="15"/>
        <v>5</v>
      </c>
      <c r="B84" s="44" t="s">
        <v>64</v>
      </c>
      <c r="C84" s="105" t="s">
        <v>104</v>
      </c>
      <c r="D84" s="77"/>
      <c r="E84" s="78">
        <v>4279</v>
      </c>
      <c r="F84" s="78"/>
      <c r="G84" s="6"/>
      <c r="H84" s="43"/>
      <c r="I84" s="3"/>
      <c r="J84" s="7">
        <f t="shared" si="14"/>
        <v>44563.97</v>
      </c>
    </row>
    <row r="85" spans="1:10" ht="14.25">
      <c r="A85" s="47">
        <f t="shared" si="15"/>
        <v>6</v>
      </c>
      <c r="B85" s="44" t="s">
        <v>64</v>
      </c>
      <c r="C85" s="105" t="s">
        <v>105</v>
      </c>
      <c r="D85" s="77"/>
      <c r="E85" s="78">
        <v>300</v>
      </c>
      <c r="F85" s="78"/>
      <c r="G85" s="6"/>
      <c r="H85" s="43"/>
      <c r="I85" s="3"/>
      <c r="J85" s="7">
        <f t="shared" si="14"/>
        <v>44863.97</v>
      </c>
    </row>
    <row r="86" spans="1:10" ht="14.25">
      <c r="A86" s="47">
        <f t="shared" si="15"/>
        <v>7</v>
      </c>
      <c r="B86" s="44" t="s">
        <v>64</v>
      </c>
      <c r="C86" s="105" t="s">
        <v>105</v>
      </c>
      <c r="D86" s="77"/>
      <c r="E86" s="78">
        <v>100</v>
      </c>
      <c r="F86" s="78"/>
      <c r="G86" s="6"/>
      <c r="H86" s="43"/>
      <c r="I86" s="3"/>
      <c r="J86" s="7">
        <f t="shared" si="14"/>
        <v>44963.97</v>
      </c>
    </row>
    <row r="87" spans="1:10" ht="14.25">
      <c r="A87" s="47">
        <f t="shared" si="15"/>
        <v>8</v>
      </c>
      <c r="B87" s="44" t="s">
        <v>64</v>
      </c>
      <c r="C87" s="105" t="s">
        <v>105</v>
      </c>
      <c r="D87" s="77"/>
      <c r="E87" s="78">
        <v>500</v>
      </c>
      <c r="F87" s="78"/>
      <c r="G87" s="6"/>
      <c r="H87" s="43"/>
      <c r="I87" s="3"/>
      <c r="J87" s="7">
        <f t="shared" si="14"/>
        <v>45463.97</v>
      </c>
    </row>
    <row r="88" spans="1:10" ht="14.25">
      <c r="A88" s="47">
        <f t="shared" si="15"/>
        <v>9</v>
      </c>
      <c r="B88" s="44" t="s">
        <v>64</v>
      </c>
      <c r="C88" s="105" t="s">
        <v>105</v>
      </c>
      <c r="D88" s="77"/>
      <c r="E88" s="78">
        <v>300</v>
      </c>
      <c r="F88" s="78"/>
      <c r="G88" s="6"/>
      <c r="H88" s="43"/>
      <c r="I88" s="3"/>
      <c r="J88" s="7">
        <f t="shared" si="14"/>
        <v>45763.97</v>
      </c>
    </row>
    <row r="89" spans="1:10" ht="14.25">
      <c r="A89" s="47">
        <f t="shared" si="15"/>
        <v>10</v>
      </c>
      <c r="B89" s="44" t="s">
        <v>64</v>
      </c>
      <c r="C89" s="105" t="s">
        <v>105</v>
      </c>
      <c r="D89" s="77"/>
      <c r="E89" s="78">
        <v>500</v>
      </c>
      <c r="F89" s="78"/>
      <c r="G89" s="6"/>
      <c r="H89" s="43"/>
      <c r="I89" s="3"/>
      <c r="J89" s="7">
        <f t="shared" si="14"/>
        <v>46263.97</v>
      </c>
    </row>
    <row r="90" spans="1:10" ht="14.25">
      <c r="A90" s="47">
        <f t="shared" si="15"/>
        <v>11</v>
      </c>
      <c r="B90" s="44" t="s">
        <v>64</v>
      </c>
      <c r="C90" s="105" t="s">
        <v>106</v>
      </c>
      <c r="D90" s="77"/>
      <c r="E90" s="78"/>
      <c r="F90" s="78"/>
      <c r="G90" s="6"/>
      <c r="H90" s="43"/>
      <c r="I90" s="3">
        <v>10000</v>
      </c>
      <c r="J90" s="7">
        <f t="shared" si="14"/>
        <v>36263.97</v>
      </c>
    </row>
    <row r="91" spans="1:10" ht="14.25">
      <c r="A91" s="47">
        <f t="shared" si="15"/>
        <v>12</v>
      </c>
      <c r="B91" s="44" t="s">
        <v>64</v>
      </c>
      <c r="C91" s="105" t="s">
        <v>67</v>
      </c>
      <c r="D91" s="77"/>
      <c r="E91" s="78"/>
      <c r="F91" s="78"/>
      <c r="G91" s="6"/>
      <c r="H91" s="43"/>
      <c r="I91" s="3">
        <v>50</v>
      </c>
      <c r="J91" s="7">
        <f t="shared" si="14"/>
        <v>36213.97</v>
      </c>
    </row>
    <row r="92" spans="1:10" ht="14.25">
      <c r="A92" s="47">
        <f t="shared" si="15"/>
        <v>13</v>
      </c>
      <c r="B92" s="44" t="s">
        <v>70</v>
      </c>
      <c r="C92" s="105" t="s">
        <v>107</v>
      </c>
      <c r="D92" s="77"/>
      <c r="E92" s="78">
        <v>1000</v>
      </c>
      <c r="F92" s="78"/>
      <c r="G92" s="6"/>
      <c r="H92" s="43"/>
      <c r="I92" s="3"/>
      <c r="J92" s="7">
        <f t="shared" si="14"/>
        <v>37213.97</v>
      </c>
    </row>
    <row r="93" spans="1:10" ht="14.25">
      <c r="A93" s="47">
        <f t="shared" si="15"/>
        <v>14</v>
      </c>
      <c r="B93" s="44" t="s">
        <v>70</v>
      </c>
      <c r="C93" s="105" t="s">
        <v>105</v>
      </c>
      <c r="D93" s="77"/>
      <c r="E93" s="78">
        <v>200</v>
      </c>
      <c r="F93" s="78"/>
      <c r="G93" s="6"/>
      <c r="H93" s="43"/>
      <c r="I93" s="3"/>
      <c r="J93" s="7">
        <f t="shared" si="14"/>
        <v>37413.97</v>
      </c>
    </row>
    <row r="94" spans="1:10" ht="14.25">
      <c r="A94" s="47">
        <f t="shared" si="15"/>
        <v>15</v>
      </c>
      <c r="B94" s="44" t="s">
        <v>70</v>
      </c>
      <c r="C94" s="105" t="s">
        <v>105</v>
      </c>
      <c r="D94" s="77"/>
      <c r="E94" s="78">
        <v>100</v>
      </c>
      <c r="F94" s="78"/>
      <c r="G94" s="6"/>
      <c r="H94" s="43"/>
      <c r="I94" s="3"/>
      <c r="J94" s="7">
        <f t="shared" si="14"/>
        <v>37513.97</v>
      </c>
    </row>
    <row r="95" spans="1:10" ht="14.25">
      <c r="A95" s="47">
        <f t="shared" si="15"/>
        <v>16</v>
      </c>
      <c r="B95" s="44" t="s">
        <v>70</v>
      </c>
      <c r="C95" s="105" t="s">
        <v>108</v>
      </c>
      <c r="D95" s="77"/>
      <c r="E95" s="78">
        <v>500</v>
      </c>
      <c r="F95" s="78"/>
      <c r="G95" s="6"/>
      <c r="H95" s="43"/>
      <c r="I95" s="3"/>
      <c r="J95" s="7">
        <f t="shared" si="14"/>
        <v>38013.97</v>
      </c>
    </row>
    <row r="96" spans="1:10" ht="14.25">
      <c r="A96" s="47">
        <f t="shared" si="15"/>
        <v>17</v>
      </c>
      <c r="B96" s="44" t="s">
        <v>71</v>
      </c>
      <c r="C96" s="105" t="s">
        <v>109</v>
      </c>
      <c r="D96" s="77"/>
      <c r="E96" s="78">
        <v>10000</v>
      </c>
      <c r="F96" s="78"/>
      <c r="G96" s="6"/>
      <c r="H96" s="43"/>
      <c r="I96" s="3"/>
      <c r="J96" s="7">
        <f t="shared" si="14"/>
        <v>48013.97</v>
      </c>
    </row>
    <row r="97" spans="1:10" ht="14.25">
      <c r="A97" s="47">
        <f t="shared" si="15"/>
        <v>18</v>
      </c>
      <c r="B97" s="44" t="s">
        <v>71</v>
      </c>
      <c r="C97" s="105" t="s">
        <v>110</v>
      </c>
      <c r="D97" s="77"/>
      <c r="E97" s="78"/>
      <c r="F97" s="78"/>
      <c r="G97" s="6"/>
      <c r="H97" s="43"/>
      <c r="I97" s="3">
        <v>5000</v>
      </c>
      <c r="J97" s="7">
        <f t="shared" si="14"/>
        <v>43013.97</v>
      </c>
    </row>
    <row r="98" spans="1:10" ht="14.25">
      <c r="A98" s="47">
        <f t="shared" si="15"/>
        <v>19</v>
      </c>
      <c r="B98" s="44" t="s">
        <v>71</v>
      </c>
      <c r="C98" s="105" t="s">
        <v>67</v>
      </c>
      <c r="D98" s="77"/>
      <c r="E98" s="78"/>
      <c r="F98" s="78"/>
      <c r="G98" s="6"/>
      <c r="H98" s="43"/>
      <c r="I98" s="3">
        <v>25</v>
      </c>
      <c r="J98" s="7">
        <f t="shared" si="14"/>
        <v>42988.97</v>
      </c>
    </row>
    <row r="99" spans="1:10" ht="14.25">
      <c r="A99" s="47">
        <f t="shared" si="15"/>
        <v>20</v>
      </c>
      <c r="B99" s="44" t="s">
        <v>71</v>
      </c>
      <c r="C99" s="105" t="s">
        <v>111</v>
      </c>
      <c r="D99" s="77"/>
      <c r="E99" s="78">
        <v>327.1</v>
      </c>
      <c r="F99" s="78"/>
      <c r="G99" s="6"/>
      <c r="H99" s="43"/>
      <c r="I99" s="3"/>
      <c r="J99" s="7">
        <f t="shared" si="14"/>
        <v>43316.07</v>
      </c>
    </row>
    <row r="100" spans="1:10" ht="14.25">
      <c r="A100" s="47">
        <f t="shared" si="15"/>
        <v>21</v>
      </c>
      <c r="B100" s="44" t="s">
        <v>71</v>
      </c>
      <c r="C100" s="105" t="s">
        <v>111</v>
      </c>
      <c r="D100" s="77"/>
      <c r="E100" s="78">
        <v>101</v>
      </c>
      <c r="F100" s="78"/>
      <c r="G100" s="6"/>
      <c r="H100" s="43"/>
      <c r="I100" s="3"/>
      <c r="J100" s="7">
        <f t="shared" si="14"/>
        <v>43417.07</v>
      </c>
    </row>
    <row r="101" spans="1:10" ht="14.25">
      <c r="A101" s="47">
        <f t="shared" si="15"/>
        <v>22</v>
      </c>
      <c r="B101" s="44" t="s">
        <v>71</v>
      </c>
      <c r="C101" s="105" t="s">
        <v>111</v>
      </c>
      <c r="D101" s="77"/>
      <c r="E101" s="78">
        <v>200</v>
      </c>
      <c r="F101" s="78"/>
      <c r="G101" s="6"/>
      <c r="H101" s="43"/>
      <c r="I101" s="3"/>
      <c r="J101" s="7">
        <f t="shared" si="14"/>
        <v>43617.07</v>
      </c>
    </row>
    <row r="102" spans="1:10" ht="14.25">
      <c r="A102" s="47">
        <f t="shared" si="15"/>
        <v>23</v>
      </c>
      <c r="B102" s="44" t="s">
        <v>65</v>
      </c>
      <c r="C102" s="105" t="s">
        <v>72</v>
      </c>
      <c r="D102" s="77"/>
      <c r="E102" s="78">
        <v>200</v>
      </c>
      <c r="F102" s="78"/>
      <c r="G102" s="6"/>
      <c r="H102" s="43"/>
      <c r="I102" s="3"/>
      <c r="J102" s="7">
        <f t="shared" si="14"/>
        <v>43817.07</v>
      </c>
    </row>
    <row r="103" spans="1:10" ht="14.25">
      <c r="A103" s="47">
        <f t="shared" si="15"/>
        <v>24</v>
      </c>
      <c r="B103" s="44" t="s">
        <v>65</v>
      </c>
      <c r="C103" s="105" t="s">
        <v>112</v>
      </c>
      <c r="D103" s="77"/>
      <c r="E103" s="78">
        <v>1000</v>
      </c>
      <c r="F103" s="78"/>
      <c r="G103" s="6"/>
      <c r="H103" s="43"/>
      <c r="I103" s="3"/>
      <c r="J103" s="7">
        <f t="shared" si="14"/>
        <v>44817.07</v>
      </c>
    </row>
    <row r="104" spans="1:10" ht="14.25">
      <c r="A104" s="47">
        <f t="shared" si="15"/>
        <v>25</v>
      </c>
      <c r="B104" s="44" t="s">
        <v>74</v>
      </c>
      <c r="C104" s="105" t="s">
        <v>73</v>
      </c>
      <c r="D104" s="77"/>
      <c r="E104" s="78">
        <v>500</v>
      </c>
      <c r="F104" s="78"/>
      <c r="G104" s="6"/>
      <c r="H104" s="43"/>
      <c r="I104" s="3"/>
      <c r="J104" s="7">
        <f t="shared" si="14"/>
        <v>45317.07</v>
      </c>
    </row>
    <row r="105" spans="1:10" ht="14.25">
      <c r="A105" s="47">
        <f t="shared" si="15"/>
        <v>26</v>
      </c>
      <c r="B105" s="44" t="s">
        <v>75</v>
      </c>
      <c r="C105" s="105" t="s">
        <v>113</v>
      </c>
      <c r="D105" s="77"/>
      <c r="E105" s="78"/>
      <c r="F105" s="78"/>
      <c r="G105" s="6"/>
      <c r="H105" s="43"/>
      <c r="I105" s="3">
        <v>15000</v>
      </c>
      <c r="J105" s="7">
        <f t="shared" si="14"/>
        <v>30317.07</v>
      </c>
    </row>
    <row r="106" spans="1:10" ht="14.25">
      <c r="A106" s="47">
        <f t="shared" si="15"/>
        <v>27</v>
      </c>
      <c r="B106" s="44" t="s">
        <v>75</v>
      </c>
      <c r="C106" s="105" t="s">
        <v>67</v>
      </c>
      <c r="D106" s="77"/>
      <c r="E106" s="78"/>
      <c r="F106" s="78"/>
      <c r="G106" s="6"/>
      <c r="H106" s="43"/>
      <c r="I106" s="3">
        <v>50</v>
      </c>
      <c r="J106" s="7">
        <f t="shared" si="14"/>
        <v>30267.07</v>
      </c>
    </row>
    <row r="107" spans="1:10" ht="14.25">
      <c r="A107" s="47">
        <f t="shared" si="15"/>
        <v>28</v>
      </c>
      <c r="B107" s="44" t="s">
        <v>75</v>
      </c>
      <c r="C107" s="105" t="s">
        <v>76</v>
      </c>
      <c r="D107" s="77"/>
      <c r="E107" s="78">
        <v>1000</v>
      </c>
      <c r="F107" s="78"/>
      <c r="G107" s="6"/>
      <c r="H107" s="43"/>
      <c r="I107" s="3"/>
      <c r="J107" s="7">
        <f t="shared" si="14"/>
        <v>31267.07</v>
      </c>
    </row>
    <row r="108" spans="1:10" ht="15" thickBot="1">
      <c r="A108" s="47">
        <f t="shared" si="15"/>
        <v>29</v>
      </c>
      <c r="B108" s="108" t="s">
        <v>75</v>
      </c>
      <c r="C108" s="105" t="s">
        <v>77</v>
      </c>
      <c r="D108" s="77"/>
      <c r="E108" s="78">
        <v>500</v>
      </c>
      <c r="F108" s="78"/>
      <c r="G108" s="6"/>
      <c r="H108" s="43"/>
      <c r="I108" s="3"/>
      <c r="J108" s="7">
        <f t="shared" si="14"/>
        <v>31767.07</v>
      </c>
    </row>
    <row r="109" spans="1:10" ht="14.25">
      <c r="A109" s="13"/>
      <c r="B109" s="14"/>
      <c r="C109" s="84" t="s">
        <v>18</v>
      </c>
      <c r="D109" s="18">
        <f aca="true" t="shared" si="16" ref="D109:I109">SUM(D80:D108)</f>
        <v>0</v>
      </c>
      <c r="E109" s="17">
        <f t="shared" si="16"/>
        <v>26607.1</v>
      </c>
      <c r="F109" s="17">
        <f t="shared" si="16"/>
        <v>0</v>
      </c>
      <c r="G109" s="28">
        <f t="shared" si="16"/>
        <v>0</v>
      </c>
      <c r="H109" s="16">
        <f t="shared" si="16"/>
        <v>0</v>
      </c>
      <c r="I109" s="28">
        <f t="shared" si="16"/>
        <v>30125</v>
      </c>
      <c r="J109" s="32">
        <f>J79+D109+E109+F109+G109-H109-I109</f>
        <v>31767.07</v>
      </c>
    </row>
    <row r="110" spans="1:10" ht="14.25">
      <c r="A110" s="19"/>
      <c r="B110" s="19"/>
      <c r="C110" s="85" t="s">
        <v>172</v>
      </c>
      <c r="D110" s="4">
        <f aca="true" t="shared" si="17" ref="D110:J110">D109</f>
        <v>0</v>
      </c>
      <c r="E110" s="5">
        <f t="shared" si="17"/>
        <v>26607.1</v>
      </c>
      <c r="F110" s="5">
        <f t="shared" si="17"/>
        <v>0</v>
      </c>
      <c r="G110" s="6">
        <f t="shared" si="17"/>
        <v>0</v>
      </c>
      <c r="H110" s="21">
        <f t="shared" si="17"/>
        <v>0</v>
      </c>
      <c r="I110" s="29">
        <f t="shared" si="17"/>
        <v>30125</v>
      </c>
      <c r="J110" s="29">
        <f t="shared" si="17"/>
        <v>31767.07</v>
      </c>
    </row>
    <row r="111" spans="1:10" ht="15" thickBot="1">
      <c r="A111" s="22"/>
      <c r="B111" s="22"/>
      <c r="C111" s="86" t="s">
        <v>131</v>
      </c>
      <c r="D111" s="26">
        <f aca="true" t="shared" si="18" ref="D111:I111">D110+D62</f>
        <v>35018</v>
      </c>
      <c r="E111" s="25">
        <f t="shared" si="18"/>
        <v>38462.1</v>
      </c>
      <c r="F111" s="25">
        <f t="shared" si="18"/>
        <v>139.26</v>
      </c>
      <c r="G111" s="33">
        <f t="shared" si="18"/>
        <v>35.71000000000001</v>
      </c>
      <c r="H111" s="24">
        <f t="shared" si="18"/>
        <v>5700</v>
      </c>
      <c r="I111" s="31">
        <f t="shared" si="18"/>
        <v>36188</v>
      </c>
      <c r="J111" s="31">
        <f>D111+E111+F111+G111-H111-I111</f>
        <v>31767.070000000007</v>
      </c>
    </row>
    <row r="112" ht="14.25"/>
    <row r="113" spans="1:10" s="51" customFormat="1" ht="18.75">
      <c r="A113" s="163" t="s">
        <v>114</v>
      </c>
      <c r="B113" s="163"/>
      <c r="C113" s="163"/>
      <c r="D113" s="163"/>
      <c r="E113" s="163"/>
      <c r="F113" s="163"/>
      <c r="G113" s="163"/>
      <c r="H113" s="163"/>
      <c r="I113" s="163"/>
      <c r="J113" s="163"/>
    </row>
    <row r="114" spans="1:10" s="51" customFormat="1" ht="19.5" thickBot="1">
      <c r="A114" s="163" t="s">
        <v>20</v>
      </c>
      <c r="B114" s="163"/>
      <c r="C114" s="163"/>
      <c r="D114" s="163"/>
      <c r="E114" s="163"/>
      <c r="F114" s="163"/>
      <c r="G114" s="163"/>
      <c r="H114" s="163"/>
      <c r="I114" s="163"/>
      <c r="J114" s="163"/>
    </row>
    <row r="115" spans="1:10" s="54" customFormat="1" ht="15.75" customHeight="1">
      <c r="A115" s="164"/>
      <c r="B115" s="166" t="s">
        <v>23</v>
      </c>
      <c r="C115" s="172" t="s">
        <v>8</v>
      </c>
      <c r="D115" s="169" t="s">
        <v>9</v>
      </c>
      <c r="E115" s="170"/>
      <c r="F115" s="170"/>
      <c r="G115" s="171"/>
      <c r="H115" s="169" t="s">
        <v>10</v>
      </c>
      <c r="I115" s="171"/>
      <c r="J115" s="166" t="s">
        <v>11</v>
      </c>
    </row>
    <row r="116" spans="1:10" s="54" customFormat="1" ht="15" thickBot="1">
      <c r="A116" s="165"/>
      <c r="B116" s="168"/>
      <c r="C116" s="173"/>
      <c r="D116" s="109" t="s">
        <v>12</v>
      </c>
      <c r="E116" s="110" t="s">
        <v>13</v>
      </c>
      <c r="F116" s="110" t="s">
        <v>14</v>
      </c>
      <c r="G116" s="111" t="s">
        <v>15</v>
      </c>
      <c r="H116" s="36" t="s">
        <v>16</v>
      </c>
      <c r="I116" s="38" t="s">
        <v>17</v>
      </c>
      <c r="J116" s="167"/>
    </row>
    <row r="117" spans="1:10" ht="14.25">
      <c r="A117" s="60"/>
      <c r="B117" s="14"/>
      <c r="C117" s="107" t="s">
        <v>95</v>
      </c>
      <c r="D117" s="18"/>
      <c r="E117" s="17"/>
      <c r="F117" s="17"/>
      <c r="G117" s="28"/>
      <c r="H117" s="43"/>
      <c r="I117" s="3"/>
      <c r="J117" s="8">
        <f>J108</f>
        <v>31767.07</v>
      </c>
    </row>
    <row r="118" spans="1:10" ht="14.25">
      <c r="A118" s="47">
        <v>1</v>
      </c>
      <c r="B118" s="44" t="s">
        <v>79</v>
      </c>
      <c r="C118" s="106" t="s">
        <v>86</v>
      </c>
      <c r="D118" s="77"/>
      <c r="E118" s="112">
        <v>1000</v>
      </c>
      <c r="F118" s="78"/>
      <c r="G118" s="6"/>
      <c r="H118" s="21"/>
      <c r="I118" s="6"/>
      <c r="J118" s="7">
        <f>J117+D118+E118+F118+G118-H118-I118</f>
        <v>32767.07</v>
      </c>
    </row>
    <row r="119" spans="1:10" ht="14.25">
      <c r="A119" s="47">
        <v>2</v>
      </c>
      <c r="B119" s="44" t="s">
        <v>79</v>
      </c>
      <c r="C119" s="105" t="s">
        <v>87</v>
      </c>
      <c r="D119" s="77"/>
      <c r="E119" s="112">
        <v>500</v>
      </c>
      <c r="F119" s="78"/>
      <c r="G119" s="6"/>
      <c r="H119" s="43"/>
      <c r="I119" s="3"/>
      <c r="J119" s="7">
        <f>J118+D119+E119+F119+G119-H119-I119</f>
        <v>33267.07</v>
      </c>
    </row>
    <row r="120" spans="1:10" ht="14.25">
      <c r="A120" s="47">
        <f>A119+1</f>
        <v>3</v>
      </c>
      <c r="B120" s="44" t="s">
        <v>80</v>
      </c>
      <c r="C120" s="105" t="s">
        <v>88</v>
      </c>
      <c r="D120" s="77"/>
      <c r="E120" s="112">
        <v>1000</v>
      </c>
      <c r="F120" s="78"/>
      <c r="G120" s="6"/>
      <c r="H120" s="43"/>
      <c r="I120" s="3"/>
      <c r="J120" s="7">
        <f aca="true" t="shared" si="19" ref="J120:J126">J119+D120+E120+F120+G120-H120-I120</f>
        <v>34267.07</v>
      </c>
    </row>
    <row r="121" spans="1:10" ht="14.25">
      <c r="A121" s="47">
        <f aca="true" t="shared" si="20" ref="A121:A126">A120+1</f>
        <v>4</v>
      </c>
      <c r="B121" s="44" t="s">
        <v>81</v>
      </c>
      <c r="C121" s="105" t="s">
        <v>89</v>
      </c>
      <c r="D121" s="77"/>
      <c r="E121" s="112">
        <v>100</v>
      </c>
      <c r="F121" s="78"/>
      <c r="G121" s="6"/>
      <c r="H121" s="43"/>
      <c r="I121" s="3"/>
      <c r="J121" s="7">
        <f t="shared" si="19"/>
        <v>34367.07</v>
      </c>
    </row>
    <row r="122" spans="1:10" ht="14.25">
      <c r="A122" s="47">
        <f t="shared" si="20"/>
        <v>5</v>
      </c>
      <c r="B122" s="44" t="s">
        <v>81</v>
      </c>
      <c r="C122" s="105" t="s">
        <v>90</v>
      </c>
      <c r="D122" s="77"/>
      <c r="E122" s="112">
        <v>200</v>
      </c>
      <c r="F122" s="78"/>
      <c r="G122" s="6"/>
      <c r="H122" s="43"/>
      <c r="I122" s="3"/>
      <c r="J122" s="7">
        <f t="shared" si="19"/>
        <v>34567.07</v>
      </c>
    </row>
    <row r="123" spans="1:10" ht="14.25">
      <c r="A123" s="47">
        <f t="shared" si="20"/>
        <v>6</v>
      </c>
      <c r="B123" s="44" t="s">
        <v>81</v>
      </c>
      <c r="C123" s="105" t="s">
        <v>91</v>
      </c>
      <c r="D123" s="77"/>
      <c r="E123" s="112">
        <v>200</v>
      </c>
      <c r="F123" s="78"/>
      <c r="G123" s="6"/>
      <c r="H123" s="43"/>
      <c r="I123" s="3"/>
      <c r="J123" s="7">
        <f t="shared" si="19"/>
        <v>34767.07</v>
      </c>
    </row>
    <row r="124" spans="1:10" ht="14.25">
      <c r="A124" s="47">
        <f t="shared" si="20"/>
        <v>7</v>
      </c>
      <c r="B124" s="44" t="s">
        <v>82</v>
      </c>
      <c r="C124" s="105" t="s">
        <v>92</v>
      </c>
      <c r="D124" s="77"/>
      <c r="E124" s="113">
        <v>100</v>
      </c>
      <c r="F124" s="78"/>
      <c r="G124" s="6"/>
      <c r="H124" s="43"/>
      <c r="I124" s="3"/>
      <c r="J124" s="7">
        <f t="shared" si="19"/>
        <v>34867.07</v>
      </c>
    </row>
    <row r="125" spans="1:10" ht="14.25">
      <c r="A125" s="47">
        <f t="shared" si="20"/>
        <v>8</v>
      </c>
      <c r="B125" s="44" t="s">
        <v>83</v>
      </c>
      <c r="C125" s="105" t="s">
        <v>93</v>
      </c>
      <c r="D125" s="77"/>
      <c r="E125" s="113">
        <v>300</v>
      </c>
      <c r="F125" s="78"/>
      <c r="G125" s="6"/>
      <c r="H125" s="43"/>
      <c r="I125" s="3"/>
      <c r="J125" s="7">
        <f t="shared" si="19"/>
        <v>35167.07</v>
      </c>
    </row>
    <row r="126" spans="1:10" ht="15" thickBot="1">
      <c r="A126" s="47">
        <f t="shared" si="20"/>
        <v>9</v>
      </c>
      <c r="B126" s="44" t="s">
        <v>84</v>
      </c>
      <c r="C126" s="105" t="s">
        <v>94</v>
      </c>
      <c r="D126" s="87"/>
      <c r="E126" s="114">
        <v>500</v>
      </c>
      <c r="F126" s="88"/>
      <c r="G126" s="10"/>
      <c r="H126" s="92"/>
      <c r="I126" s="104"/>
      <c r="J126" s="7">
        <f t="shared" si="19"/>
        <v>35667.07</v>
      </c>
    </row>
    <row r="127" spans="1:10" ht="14.25">
      <c r="A127" s="13"/>
      <c r="B127" s="14"/>
      <c r="C127" s="84" t="s">
        <v>18</v>
      </c>
      <c r="D127" s="18">
        <f aca="true" t="shared" si="21" ref="D127:I127">SUM(D118:D126)</f>
        <v>0</v>
      </c>
      <c r="E127" s="17">
        <f t="shared" si="21"/>
        <v>3900</v>
      </c>
      <c r="F127" s="17">
        <f t="shared" si="21"/>
        <v>0</v>
      </c>
      <c r="G127" s="28">
        <f t="shared" si="21"/>
        <v>0</v>
      </c>
      <c r="H127" s="18">
        <f t="shared" si="21"/>
        <v>0</v>
      </c>
      <c r="I127" s="28">
        <f t="shared" si="21"/>
        <v>0</v>
      </c>
      <c r="J127" s="32">
        <f>J117+D127+E127+F127+G127-H127-I127</f>
        <v>35667.07</v>
      </c>
    </row>
    <row r="128" spans="1:10" ht="14.25">
      <c r="A128" s="19"/>
      <c r="B128" s="19"/>
      <c r="C128" s="85" t="s">
        <v>172</v>
      </c>
      <c r="D128" s="4">
        <f aca="true" t="shared" si="22" ref="D128:I128">D127+D110</f>
        <v>0</v>
      </c>
      <c r="E128" s="5">
        <f t="shared" si="22"/>
        <v>30507.1</v>
      </c>
      <c r="F128" s="5">
        <f t="shared" si="22"/>
        <v>0</v>
      </c>
      <c r="G128" s="6">
        <f t="shared" si="22"/>
        <v>0</v>
      </c>
      <c r="H128" s="4">
        <f t="shared" si="22"/>
        <v>0</v>
      </c>
      <c r="I128" s="6">
        <f t="shared" si="22"/>
        <v>30125</v>
      </c>
      <c r="J128" s="29">
        <f>J127</f>
        <v>35667.07</v>
      </c>
    </row>
    <row r="129" spans="1:10" ht="15" thickBot="1">
      <c r="A129" s="22"/>
      <c r="B129" s="22"/>
      <c r="C129" s="86" t="s">
        <v>190</v>
      </c>
      <c r="D129" s="26">
        <f aca="true" t="shared" si="23" ref="D129:I129">D128+D62</f>
        <v>35018</v>
      </c>
      <c r="E129" s="25">
        <f t="shared" si="23"/>
        <v>42362.1</v>
      </c>
      <c r="F129" s="25">
        <f t="shared" si="23"/>
        <v>139.26</v>
      </c>
      <c r="G129" s="33">
        <f t="shared" si="23"/>
        <v>35.71000000000001</v>
      </c>
      <c r="H129" s="26">
        <f t="shared" si="23"/>
        <v>5700</v>
      </c>
      <c r="I129" s="33">
        <f t="shared" si="23"/>
        <v>36188</v>
      </c>
      <c r="J129" s="31">
        <f>D129+E129+F129+G129-H129-I129</f>
        <v>35667.07000000001</v>
      </c>
    </row>
    <row r="130" ht="14.25"/>
    <row r="131" ht="14.25"/>
    <row r="132" spans="1:10" ht="18.75">
      <c r="A132" s="163" t="s">
        <v>121</v>
      </c>
      <c r="B132" s="163"/>
      <c r="C132" s="163"/>
      <c r="D132" s="163"/>
      <c r="E132" s="163"/>
      <c r="F132" s="163"/>
      <c r="G132" s="163"/>
      <c r="H132" s="163"/>
      <c r="I132" s="163"/>
      <c r="J132" s="163"/>
    </row>
    <row r="133" spans="1:10" ht="19.5" thickBot="1">
      <c r="A133" s="163" t="s">
        <v>20</v>
      </c>
      <c r="B133" s="163"/>
      <c r="C133" s="163"/>
      <c r="D133" s="163"/>
      <c r="E133" s="163"/>
      <c r="F133" s="163"/>
      <c r="G133" s="163"/>
      <c r="H133" s="163"/>
      <c r="I133" s="163"/>
      <c r="J133" s="163"/>
    </row>
    <row r="134" spans="1:10" ht="14.25">
      <c r="A134" s="164"/>
      <c r="B134" s="166" t="s">
        <v>23</v>
      </c>
      <c r="C134" s="172" t="s">
        <v>8</v>
      </c>
      <c r="D134" s="169" t="s">
        <v>9</v>
      </c>
      <c r="E134" s="170"/>
      <c r="F134" s="170"/>
      <c r="G134" s="171"/>
      <c r="H134" s="169" t="s">
        <v>10</v>
      </c>
      <c r="I134" s="171"/>
      <c r="J134" s="166" t="s">
        <v>11</v>
      </c>
    </row>
    <row r="135" spans="1:10" ht="15" thickBot="1">
      <c r="A135" s="165"/>
      <c r="B135" s="168"/>
      <c r="C135" s="173"/>
      <c r="D135" s="109" t="s">
        <v>12</v>
      </c>
      <c r="E135" s="110" t="s">
        <v>13</v>
      </c>
      <c r="F135" s="110" t="s">
        <v>14</v>
      </c>
      <c r="G135" s="111" t="s">
        <v>15</v>
      </c>
      <c r="H135" s="36" t="s">
        <v>16</v>
      </c>
      <c r="I135" s="38" t="s">
        <v>17</v>
      </c>
      <c r="J135" s="167"/>
    </row>
    <row r="136" spans="1:10" ht="14.25">
      <c r="A136" s="60"/>
      <c r="B136" s="14"/>
      <c r="C136" s="107" t="s">
        <v>95</v>
      </c>
      <c r="D136" s="18"/>
      <c r="E136" s="17"/>
      <c r="F136" s="17"/>
      <c r="G136" s="28"/>
      <c r="H136" s="43"/>
      <c r="I136" s="3"/>
      <c r="J136" s="8">
        <f>J127</f>
        <v>35667.07</v>
      </c>
    </row>
    <row r="137" spans="1:10" ht="14.25">
      <c r="A137" s="47">
        <v>1</v>
      </c>
      <c r="B137" s="44" t="s">
        <v>122</v>
      </c>
      <c r="C137" s="106" t="s">
        <v>518</v>
      </c>
      <c r="D137" s="77"/>
      <c r="E137" s="112">
        <v>10000</v>
      </c>
      <c r="F137" s="78"/>
      <c r="G137" s="6"/>
      <c r="H137" s="21"/>
      <c r="I137" s="6"/>
      <c r="J137" s="7">
        <f>J136+D137+E137+F137+G137-H137-I137</f>
        <v>45667.07</v>
      </c>
    </row>
    <row r="138" spans="1:10" ht="14.25">
      <c r="A138" s="47">
        <v>2</v>
      </c>
      <c r="B138" s="44" t="s">
        <v>123</v>
      </c>
      <c r="C138" s="105" t="s">
        <v>134</v>
      </c>
      <c r="D138" s="77"/>
      <c r="E138" s="112">
        <v>500</v>
      </c>
      <c r="F138" s="78"/>
      <c r="G138" s="6"/>
      <c r="H138" s="43"/>
      <c r="I138" s="3"/>
      <c r="J138" s="7">
        <f>J137+D138+E138+F138+G138-H138-I138</f>
        <v>46167.07</v>
      </c>
    </row>
    <row r="139" spans="1:10" ht="15" thickBot="1">
      <c r="A139" s="47">
        <f>A138+1</f>
        <v>3</v>
      </c>
      <c r="B139" s="44" t="s">
        <v>191</v>
      </c>
      <c r="C139" s="105" t="s">
        <v>62</v>
      </c>
      <c r="D139" s="87"/>
      <c r="E139" s="130"/>
      <c r="F139" s="88">
        <v>63.68</v>
      </c>
      <c r="G139" s="10"/>
      <c r="H139" s="43"/>
      <c r="I139" s="3"/>
      <c r="J139" s="7">
        <f>J138+D139+E139+F139+G139-H139-I139</f>
        <v>46230.75</v>
      </c>
    </row>
    <row r="140" spans="1:10" ht="14.25">
      <c r="A140" s="13"/>
      <c r="B140" s="14"/>
      <c r="C140" s="84" t="s">
        <v>18</v>
      </c>
      <c r="D140" s="18">
        <f aca="true" t="shared" si="24" ref="D140:I140">SUM(D137:D139)</f>
        <v>0</v>
      </c>
      <c r="E140" s="17">
        <f t="shared" si="24"/>
        <v>10500</v>
      </c>
      <c r="F140" s="17">
        <f t="shared" si="24"/>
        <v>63.68</v>
      </c>
      <c r="G140" s="28">
        <f t="shared" si="24"/>
        <v>0</v>
      </c>
      <c r="H140" s="16">
        <f t="shared" si="24"/>
        <v>0</v>
      </c>
      <c r="I140" s="28">
        <f t="shared" si="24"/>
        <v>0</v>
      </c>
      <c r="J140" s="32">
        <f>J136+D140+E140+F140+G140-H140-I140</f>
        <v>46230.75</v>
      </c>
    </row>
    <row r="141" spans="1:10" ht="15" thickBot="1">
      <c r="A141" s="19"/>
      <c r="B141" s="19"/>
      <c r="C141" s="85" t="s">
        <v>132</v>
      </c>
      <c r="D141" s="75">
        <f aca="true" t="shared" si="25" ref="D141:J141">D140</f>
        <v>0</v>
      </c>
      <c r="E141" s="9">
        <f t="shared" si="25"/>
        <v>10500</v>
      </c>
      <c r="F141" s="9">
        <f t="shared" si="25"/>
        <v>63.68</v>
      </c>
      <c r="G141" s="10">
        <f t="shared" si="25"/>
        <v>0</v>
      </c>
      <c r="H141" s="41">
        <f t="shared" si="25"/>
        <v>0</v>
      </c>
      <c r="I141" s="10">
        <f t="shared" si="25"/>
        <v>0</v>
      </c>
      <c r="J141" s="117">
        <f t="shared" si="25"/>
        <v>46230.75</v>
      </c>
    </row>
    <row r="142" spans="1:10" ht="15" thickBot="1">
      <c r="A142" s="22"/>
      <c r="B142" s="22"/>
      <c r="C142" s="86" t="s">
        <v>133</v>
      </c>
      <c r="D142" s="122">
        <f aca="true" t="shared" si="26" ref="D142:I142">D141+D129</f>
        <v>35018</v>
      </c>
      <c r="E142" s="134">
        <f t="shared" si="26"/>
        <v>52862.1</v>
      </c>
      <c r="F142" s="134">
        <f t="shared" si="26"/>
        <v>202.94</v>
      </c>
      <c r="G142" s="136">
        <f t="shared" si="26"/>
        <v>35.71000000000001</v>
      </c>
      <c r="H142" s="122">
        <f t="shared" si="26"/>
        <v>5700</v>
      </c>
      <c r="I142" s="135">
        <f t="shared" si="26"/>
        <v>36188</v>
      </c>
      <c r="J142" s="125">
        <f>D142+E142+F142+G142-H142-I142</f>
        <v>46230.750000000015</v>
      </c>
    </row>
    <row r="143" ht="14.25"/>
    <row r="144" ht="14.25"/>
    <row r="145" ht="14.25"/>
    <row r="146" ht="14.25"/>
    <row r="147" ht="14.25"/>
    <row r="148" ht="14.25"/>
    <row r="149" ht="14.25"/>
    <row r="150" spans="1:10" ht="18.75">
      <c r="A150" s="163" t="s">
        <v>135</v>
      </c>
      <c r="B150" s="163"/>
      <c r="C150" s="163"/>
      <c r="D150" s="163"/>
      <c r="E150" s="163"/>
      <c r="F150" s="163"/>
      <c r="G150" s="163"/>
      <c r="H150" s="163"/>
      <c r="I150" s="163"/>
      <c r="J150" s="163"/>
    </row>
    <row r="151" spans="1:10" ht="19.5" thickBot="1">
      <c r="A151" s="163" t="s">
        <v>20</v>
      </c>
      <c r="B151" s="163"/>
      <c r="C151" s="163"/>
      <c r="D151" s="163"/>
      <c r="E151" s="163"/>
      <c r="F151" s="163"/>
      <c r="G151" s="163"/>
      <c r="H151" s="163"/>
      <c r="I151" s="163"/>
      <c r="J151" s="163"/>
    </row>
    <row r="152" spans="1:10" ht="14.25">
      <c r="A152" s="164"/>
      <c r="B152" s="166" t="s">
        <v>23</v>
      </c>
      <c r="C152" s="172" t="s">
        <v>8</v>
      </c>
      <c r="D152" s="169" t="s">
        <v>9</v>
      </c>
      <c r="E152" s="170"/>
      <c r="F152" s="170"/>
      <c r="G152" s="171"/>
      <c r="H152" s="169" t="s">
        <v>10</v>
      </c>
      <c r="I152" s="171"/>
      <c r="J152" s="166" t="s">
        <v>11</v>
      </c>
    </row>
    <row r="153" spans="1:10" ht="15" thickBot="1">
      <c r="A153" s="165"/>
      <c r="B153" s="168"/>
      <c r="C153" s="173"/>
      <c r="D153" s="109" t="s">
        <v>12</v>
      </c>
      <c r="E153" s="110" t="s">
        <v>13</v>
      </c>
      <c r="F153" s="110" t="s">
        <v>14</v>
      </c>
      <c r="G153" s="111" t="s">
        <v>15</v>
      </c>
      <c r="H153" s="36" t="s">
        <v>16</v>
      </c>
      <c r="I153" s="38" t="s">
        <v>17</v>
      </c>
      <c r="J153" s="167"/>
    </row>
    <row r="154" spans="1:10" ht="14.25">
      <c r="A154" s="60"/>
      <c r="B154" s="14"/>
      <c r="C154" s="107" t="s">
        <v>95</v>
      </c>
      <c r="D154" s="18"/>
      <c r="E154" s="17"/>
      <c r="F154" s="17"/>
      <c r="G154" s="28"/>
      <c r="H154" s="43"/>
      <c r="I154" s="3"/>
      <c r="J154" s="8">
        <f>J142</f>
        <v>46230.750000000015</v>
      </c>
    </row>
    <row r="155" spans="1:10" ht="14.25">
      <c r="A155" s="47">
        <v>1</v>
      </c>
      <c r="B155" s="44" t="s">
        <v>124</v>
      </c>
      <c r="C155" s="106" t="s">
        <v>137</v>
      </c>
      <c r="D155" s="77"/>
      <c r="E155" s="112">
        <v>4800</v>
      </c>
      <c r="F155" s="78"/>
      <c r="G155" s="6"/>
      <c r="H155" s="21"/>
      <c r="I155" s="6"/>
      <c r="J155" s="7">
        <f>J154+D155+E155+F155+G155-H155-I155</f>
        <v>51030.750000000015</v>
      </c>
    </row>
    <row r="156" spans="1:10" ht="14.25">
      <c r="A156" s="47">
        <f>A155+1</f>
        <v>2</v>
      </c>
      <c r="B156" s="44" t="s">
        <v>124</v>
      </c>
      <c r="C156" s="105" t="s">
        <v>138</v>
      </c>
      <c r="D156" s="77"/>
      <c r="E156" s="112"/>
      <c r="F156" s="78"/>
      <c r="G156" s="6"/>
      <c r="H156" s="43"/>
      <c r="I156" s="3">
        <v>4800</v>
      </c>
      <c r="J156" s="7">
        <f aca="true" t="shared" si="27" ref="J156:J163">J155+D156+E156+F156+G156-H156-I156</f>
        <v>46230.750000000015</v>
      </c>
    </row>
    <row r="157" spans="1:10" ht="14.25">
      <c r="A157" s="47">
        <f aca="true" t="shared" si="28" ref="A157:A163">A156+1</f>
        <v>3</v>
      </c>
      <c r="B157" s="44" t="s">
        <v>139</v>
      </c>
      <c r="C157" s="105" t="s">
        <v>140</v>
      </c>
      <c r="D157" s="87"/>
      <c r="E157" s="130"/>
      <c r="F157" s="88">
        <v>0.03</v>
      </c>
      <c r="G157" s="10"/>
      <c r="H157" s="43"/>
      <c r="I157" s="3"/>
      <c r="J157" s="7">
        <f t="shared" si="27"/>
        <v>46230.78000000001</v>
      </c>
    </row>
    <row r="158" spans="1:10" ht="14.25">
      <c r="A158" s="47">
        <f t="shared" si="28"/>
        <v>4</v>
      </c>
      <c r="B158" s="44" t="s">
        <v>141</v>
      </c>
      <c r="C158" s="105" t="s">
        <v>140</v>
      </c>
      <c r="D158" s="87"/>
      <c r="E158" s="130"/>
      <c r="F158" s="88">
        <v>0.02</v>
      </c>
      <c r="G158" s="10"/>
      <c r="H158" s="43"/>
      <c r="I158" s="3"/>
      <c r="J158" s="7">
        <f t="shared" si="27"/>
        <v>46230.80000000001</v>
      </c>
    </row>
    <row r="159" spans="1:10" ht="14.25">
      <c r="A159" s="47">
        <f t="shared" si="28"/>
        <v>5</v>
      </c>
      <c r="B159" s="44" t="s">
        <v>142</v>
      </c>
      <c r="C159" s="57" t="s">
        <v>143</v>
      </c>
      <c r="D159" s="87">
        <v>400</v>
      </c>
      <c r="E159" s="130"/>
      <c r="F159" s="88"/>
      <c r="G159" s="10">
        <v>3.3</v>
      </c>
      <c r="H159" s="43"/>
      <c r="I159" s="3"/>
      <c r="J159" s="7">
        <f t="shared" si="27"/>
        <v>46634.10000000001</v>
      </c>
    </row>
    <row r="160" spans="1:10" ht="14.25">
      <c r="A160" s="47">
        <f t="shared" si="28"/>
        <v>6</v>
      </c>
      <c r="B160" s="44" t="s">
        <v>142</v>
      </c>
      <c r="C160" s="105" t="s">
        <v>144</v>
      </c>
      <c r="D160" s="87">
        <v>1400</v>
      </c>
      <c r="E160" s="130"/>
      <c r="F160" s="88"/>
      <c r="G160" s="10"/>
      <c r="H160" s="43"/>
      <c r="I160" s="3"/>
      <c r="J160" s="7">
        <f t="shared" si="27"/>
        <v>48034.10000000001</v>
      </c>
    </row>
    <row r="161" spans="1:10" ht="14.25">
      <c r="A161" s="47">
        <f t="shared" si="28"/>
        <v>7</v>
      </c>
      <c r="B161" s="44" t="s">
        <v>146</v>
      </c>
      <c r="C161" s="105" t="s">
        <v>145</v>
      </c>
      <c r="D161" s="87"/>
      <c r="E161" s="130">
        <v>110</v>
      </c>
      <c r="F161" s="88"/>
      <c r="G161" s="10"/>
      <c r="H161" s="43"/>
      <c r="I161" s="3"/>
      <c r="J161" s="7">
        <f t="shared" si="27"/>
        <v>48144.10000000001</v>
      </c>
    </row>
    <row r="162" spans="1:10" ht="14.25">
      <c r="A162" s="47">
        <f t="shared" si="28"/>
        <v>8</v>
      </c>
      <c r="B162" s="44" t="s">
        <v>125</v>
      </c>
      <c r="C162" s="57" t="s">
        <v>147</v>
      </c>
      <c r="D162" s="87">
        <v>400</v>
      </c>
      <c r="E162" s="130"/>
      <c r="F162" s="88"/>
      <c r="G162" s="10">
        <v>3.28</v>
      </c>
      <c r="H162" s="43"/>
      <c r="I162" s="3"/>
      <c r="J162" s="7">
        <f t="shared" si="27"/>
        <v>48547.38000000001</v>
      </c>
    </row>
    <row r="163" spans="1:10" ht="15" thickBot="1">
      <c r="A163" s="47">
        <f t="shared" si="28"/>
        <v>9</v>
      </c>
      <c r="B163" s="44" t="s">
        <v>148</v>
      </c>
      <c r="C163" s="105" t="s">
        <v>140</v>
      </c>
      <c r="D163" s="87"/>
      <c r="E163" s="130"/>
      <c r="F163" s="88">
        <v>0.01</v>
      </c>
      <c r="G163" s="10"/>
      <c r="H163" s="43"/>
      <c r="I163" s="3"/>
      <c r="J163" s="7">
        <f t="shared" si="27"/>
        <v>48547.390000000014</v>
      </c>
    </row>
    <row r="164" spans="1:10" ht="14.25">
      <c r="A164" s="13"/>
      <c r="B164" s="14"/>
      <c r="C164" s="84" t="s">
        <v>18</v>
      </c>
      <c r="D164" s="18">
        <f aca="true" t="shared" si="29" ref="D164:I164">SUM(D155:D163)</f>
        <v>2200</v>
      </c>
      <c r="E164" s="17">
        <f t="shared" si="29"/>
        <v>4910</v>
      </c>
      <c r="F164" s="17">
        <f t="shared" si="29"/>
        <v>0.060000000000000005</v>
      </c>
      <c r="G164" s="28">
        <f t="shared" si="29"/>
        <v>6.58</v>
      </c>
      <c r="H164" s="16">
        <f t="shared" si="29"/>
        <v>0</v>
      </c>
      <c r="I164" s="28">
        <f t="shared" si="29"/>
        <v>4800</v>
      </c>
      <c r="J164" s="32">
        <f>J154+D164+E164+F164+G164-H164-I164</f>
        <v>48547.390000000014</v>
      </c>
    </row>
    <row r="165" spans="1:10" ht="15" thickBot="1">
      <c r="A165" s="19"/>
      <c r="B165" s="19"/>
      <c r="C165" s="85" t="s">
        <v>130</v>
      </c>
      <c r="D165" s="75">
        <f aca="true" t="shared" si="30" ref="D165:J165">D164</f>
        <v>2200</v>
      </c>
      <c r="E165" s="9">
        <f t="shared" si="30"/>
        <v>4910</v>
      </c>
      <c r="F165" s="9">
        <f t="shared" si="30"/>
        <v>0.060000000000000005</v>
      </c>
      <c r="G165" s="10">
        <f t="shared" si="30"/>
        <v>6.58</v>
      </c>
      <c r="H165" s="41">
        <f t="shared" si="30"/>
        <v>0</v>
      </c>
      <c r="I165" s="10">
        <f t="shared" si="30"/>
        <v>4800</v>
      </c>
      <c r="J165" s="117">
        <f t="shared" si="30"/>
        <v>48547.390000000014</v>
      </c>
    </row>
    <row r="166" spans="1:10" ht="15" thickBot="1">
      <c r="A166" s="22"/>
      <c r="B166" s="22"/>
      <c r="C166" s="86" t="s">
        <v>136</v>
      </c>
      <c r="D166" s="122">
        <f aca="true" t="shared" si="31" ref="D166:I166">D165+D142</f>
        <v>37218</v>
      </c>
      <c r="E166" s="134">
        <f t="shared" si="31"/>
        <v>57772.1</v>
      </c>
      <c r="F166" s="134">
        <f t="shared" si="31"/>
        <v>203</v>
      </c>
      <c r="G166" s="136">
        <f t="shared" si="31"/>
        <v>42.290000000000006</v>
      </c>
      <c r="H166" s="122">
        <f t="shared" si="31"/>
        <v>5700</v>
      </c>
      <c r="I166" s="135">
        <f t="shared" si="31"/>
        <v>40988</v>
      </c>
      <c r="J166" s="125">
        <f>D166+E166+F166+G166-H166-I166</f>
        <v>48547.39</v>
      </c>
    </row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spans="1:10" ht="18.75">
      <c r="A187" s="163" t="s">
        <v>149</v>
      </c>
      <c r="B187" s="163"/>
      <c r="C187" s="163"/>
      <c r="D187" s="163"/>
      <c r="E187" s="163"/>
      <c r="F187" s="163"/>
      <c r="G187" s="163"/>
      <c r="H187" s="163"/>
      <c r="I187" s="163"/>
      <c r="J187" s="163"/>
    </row>
    <row r="188" spans="1:10" ht="19.5" thickBot="1">
      <c r="A188" s="163" t="s">
        <v>20</v>
      </c>
      <c r="B188" s="163"/>
      <c r="C188" s="163"/>
      <c r="D188" s="163"/>
      <c r="E188" s="163"/>
      <c r="F188" s="163"/>
      <c r="G188" s="163"/>
      <c r="H188" s="163"/>
      <c r="I188" s="163"/>
      <c r="J188" s="163"/>
    </row>
    <row r="189" spans="1:10" ht="14.25">
      <c r="A189" s="164"/>
      <c r="B189" s="166" t="s">
        <v>23</v>
      </c>
      <c r="C189" s="172" t="s">
        <v>8</v>
      </c>
      <c r="D189" s="169" t="s">
        <v>9</v>
      </c>
      <c r="E189" s="170"/>
      <c r="F189" s="170"/>
      <c r="G189" s="171"/>
      <c r="H189" s="169" t="s">
        <v>10</v>
      </c>
      <c r="I189" s="171"/>
      <c r="J189" s="166" t="s">
        <v>11</v>
      </c>
    </row>
    <row r="190" spans="1:10" ht="15" thickBot="1">
      <c r="A190" s="165"/>
      <c r="B190" s="168"/>
      <c r="C190" s="173"/>
      <c r="D190" s="109" t="s">
        <v>12</v>
      </c>
      <c r="E190" s="110" t="s">
        <v>13</v>
      </c>
      <c r="F190" s="110" t="s">
        <v>14</v>
      </c>
      <c r="G190" s="111" t="s">
        <v>15</v>
      </c>
      <c r="H190" s="36" t="s">
        <v>16</v>
      </c>
      <c r="I190" s="38" t="s">
        <v>17</v>
      </c>
      <c r="J190" s="167"/>
    </row>
    <row r="191" spans="1:10" ht="14.25">
      <c r="A191" s="60"/>
      <c r="B191" s="14"/>
      <c r="C191" s="107" t="s">
        <v>95</v>
      </c>
      <c r="D191" s="18"/>
      <c r="E191" s="17"/>
      <c r="F191" s="17"/>
      <c r="G191" s="28"/>
      <c r="H191" s="43"/>
      <c r="I191" s="3"/>
      <c r="J191" s="8">
        <f>J165</f>
        <v>48547.390000000014</v>
      </c>
    </row>
    <row r="192" spans="1:10" ht="14.25">
      <c r="A192" s="47">
        <v>1</v>
      </c>
      <c r="B192" s="44" t="s">
        <v>150</v>
      </c>
      <c r="C192" s="106" t="s">
        <v>192</v>
      </c>
      <c r="D192" s="77"/>
      <c r="E192" s="112">
        <v>0.59</v>
      </c>
      <c r="F192" s="78"/>
      <c r="G192" s="6"/>
      <c r="H192" s="21"/>
      <c r="I192" s="6"/>
      <c r="J192" s="7">
        <f>J191+D192+E192+F192+G192-H192-I192</f>
        <v>48547.98000000001</v>
      </c>
    </row>
    <row r="193" spans="1:10" ht="14.25">
      <c r="A193" s="47">
        <f>A192+1</f>
        <v>2</v>
      </c>
      <c r="B193" s="44" t="s">
        <v>150</v>
      </c>
      <c r="C193" s="105" t="s">
        <v>200</v>
      </c>
      <c r="D193" s="77">
        <v>300</v>
      </c>
      <c r="E193" s="112"/>
      <c r="F193" s="78"/>
      <c r="G193" s="6"/>
      <c r="H193" s="43"/>
      <c r="I193" s="3"/>
      <c r="J193" s="7">
        <f aca="true" t="shared" si="32" ref="J193:J218">J192+D193+E193+F193+G193-H193-I193</f>
        <v>48847.98000000001</v>
      </c>
    </row>
    <row r="194" spans="1:10" ht="14.25">
      <c r="A194" s="47">
        <f aca="true" t="shared" si="33" ref="A194:A218">A193+1</f>
        <v>3</v>
      </c>
      <c r="B194" s="44" t="s">
        <v>150</v>
      </c>
      <c r="C194" s="105" t="s">
        <v>181</v>
      </c>
      <c r="D194" s="87">
        <v>800</v>
      </c>
      <c r="E194" s="130"/>
      <c r="F194" s="88"/>
      <c r="G194" s="10"/>
      <c r="H194" s="43"/>
      <c r="I194" s="3"/>
      <c r="J194" s="7">
        <f t="shared" si="32"/>
        <v>49647.98000000001</v>
      </c>
    </row>
    <row r="195" spans="1:10" ht="14.25">
      <c r="A195" s="47">
        <f t="shared" si="33"/>
        <v>4</v>
      </c>
      <c r="B195" s="44" t="s">
        <v>193</v>
      </c>
      <c r="C195" s="105" t="s">
        <v>183</v>
      </c>
      <c r="D195" s="87">
        <v>200</v>
      </c>
      <c r="E195" s="130"/>
      <c r="F195" s="88"/>
      <c r="G195" s="10">
        <v>4.8</v>
      </c>
      <c r="H195" s="43"/>
      <c r="I195" s="3"/>
      <c r="J195" s="7">
        <f t="shared" si="32"/>
        <v>49852.78000000001</v>
      </c>
    </row>
    <row r="196" spans="1:10" ht="14.25">
      <c r="A196" s="47">
        <f t="shared" si="33"/>
        <v>5</v>
      </c>
      <c r="B196" s="44" t="s">
        <v>193</v>
      </c>
      <c r="C196" s="57" t="s">
        <v>182</v>
      </c>
      <c r="D196" s="87">
        <v>2000</v>
      </c>
      <c r="E196" s="130"/>
      <c r="F196" s="88"/>
      <c r="G196" s="10"/>
      <c r="H196" s="43"/>
      <c r="I196" s="3"/>
      <c r="J196" s="7">
        <f t="shared" si="32"/>
        <v>51852.78000000001</v>
      </c>
    </row>
    <row r="197" spans="1:10" ht="14.25">
      <c r="A197" s="47">
        <f t="shared" si="33"/>
        <v>6</v>
      </c>
      <c r="B197" s="44" t="s">
        <v>153</v>
      </c>
      <c r="C197" s="105" t="s">
        <v>194</v>
      </c>
      <c r="D197" s="87">
        <v>400</v>
      </c>
      <c r="E197" s="130"/>
      <c r="F197" s="88"/>
      <c r="G197" s="10">
        <v>3.7</v>
      </c>
      <c r="H197" s="43"/>
      <c r="I197" s="3"/>
      <c r="J197" s="7">
        <f t="shared" si="32"/>
        <v>52256.48000000001</v>
      </c>
    </row>
    <row r="198" spans="1:10" ht="14.25">
      <c r="A198" s="47">
        <f t="shared" si="33"/>
        <v>7</v>
      </c>
      <c r="B198" s="44" t="s">
        <v>193</v>
      </c>
      <c r="C198" s="105" t="s">
        <v>184</v>
      </c>
      <c r="D198" s="87">
        <v>400</v>
      </c>
      <c r="E198" s="130"/>
      <c r="F198" s="88"/>
      <c r="G198" s="10">
        <v>5.05</v>
      </c>
      <c r="H198" s="43"/>
      <c r="I198" s="3"/>
      <c r="J198" s="7">
        <f t="shared" si="32"/>
        <v>52661.53000000001</v>
      </c>
    </row>
    <row r="199" spans="1:10" ht="14.25">
      <c r="A199" s="47">
        <f t="shared" si="33"/>
        <v>8</v>
      </c>
      <c r="B199" s="44" t="s">
        <v>153</v>
      </c>
      <c r="C199" s="105" t="s">
        <v>185</v>
      </c>
      <c r="D199" s="87">
        <v>600</v>
      </c>
      <c r="E199" s="130"/>
      <c r="F199" s="88"/>
      <c r="G199" s="10">
        <v>4.3</v>
      </c>
      <c r="H199" s="43"/>
      <c r="I199" s="3"/>
      <c r="J199" s="7">
        <f t="shared" si="32"/>
        <v>53265.830000000016</v>
      </c>
    </row>
    <row r="200" spans="1:10" ht="14.25">
      <c r="A200" s="47">
        <f t="shared" si="33"/>
        <v>9</v>
      </c>
      <c r="B200" s="44" t="s">
        <v>153</v>
      </c>
      <c r="C200" s="105" t="s">
        <v>186</v>
      </c>
      <c r="D200" s="87">
        <v>800</v>
      </c>
      <c r="E200" s="130"/>
      <c r="F200" s="88"/>
      <c r="G200" s="10">
        <v>4.89</v>
      </c>
      <c r="H200" s="43"/>
      <c r="I200" s="3"/>
      <c r="J200" s="7">
        <f t="shared" si="32"/>
        <v>54070.720000000016</v>
      </c>
    </row>
    <row r="201" spans="1:10" ht="14.25">
      <c r="A201" s="47">
        <f t="shared" si="33"/>
        <v>10</v>
      </c>
      <c r="B201" s="44" t="s">
        <v>195</v>
      </c>
      <c r="C201" s="105" t="s">
        <v>196</v>
      </c>
      <c r="D201" s="87">
        <v>400</v>
      </c>
      <c r="E201" s="130"/>
      <c r="F201" s="88"/>
      <c r="G201" s="10">
        <v>4.96</v>
      </c>
      <c r="H201" s="43"/>
      <c r="I201" s="3"/>
      <c r="J201" s="7">
        <f t="shared" si="32"/>
        <v>54475.680000000015</v>
      </c>
    </row>
    <row r="202" spans="1:10" ht="14.25">
      <c r="A202" s="47">
        <f t="shared" si="33"/>
        <v>11</v>
      </c>
      <c r="B202" s="44" t="s">
        <v>195</v>
      </c>
      <c r="C202" s="105" t="s">
        <v>187</v>
      </c>
      <c r="D202" s="87">
        <v>400</v>
      </c>
      <c r="E202" s="130"/>
      <c r="F202" s="88"/>
      <c r="G202" s="10">
        <v>1.2</v>
      </c>
      <c r="H202" s="43"/>
      <c r="I202" s="3"/>
      <c r="J202" s="7">
        <f t="shared" si="32"/>
        <v>54876.88000000001</v>
      </c>
    </row>
    <row r="203" spans="1:10" ht="14.25">
      <c r="A203" s="47">
        <f t="shared" si="33"/>
        <v>12</v>
      </c>
      <c r="B203" s="44" t="s">
        <v>197</v>
      </c>
      <c r="C203" s="105" t="s">
        <v>198</v>
      </c>
      <c r="D203" s="87">
        <v>800</v>
      </c>
      <c r="E203" s="130"/>
      <c r="F203" s="88"/>
      <c r="G203" s="10"/>
      <c r="H203" s="43"/>
      <c r="I203" s="3"/>
      <c r="J203" s="7">
        <f t="shared" si="32"/>
        <v>55676.88000000001</v>
      </c>
    </row>
    <row r="204" spans="1:10" ht="14.25">
      <c r="A204" s="47">
        <f t="shared" si="33"/>
        <v>13</v>
      </c>
      <c r="B204" s="44" t="s">
        <v>197</v>
      </c>
      <c r="C204" s="105" t="s">
        <v>188</v>
      </c>
      <c r="D204" s="87">
        <v>800</v>
      </c>
      <c r="E204" s="130"/>
      <c r="F204" s="88"/>
      <c r="G204" s="10"/>
      <c r="H204" s="43"/>
      <c r="I204" s="3"/>
      <c r="J204" s="7">
        <f t="shared" si="32"/>
        <v>56476.88000000001</v>
      </c>
    </row>
    <row r="205" spans="1:10" ht="14.25">
      <c r="A205" s="47">
        <f t="shared" si="33"/>
        <v>14</v>
      </c>
      <c r="B205" s="44" t="s">
        <v>197</v>
      </c>
      <c r="C205" s="105" t="s">
        <v>189</v>
      </c>
      <c r="D205" s="87">
        <v>400</v>
      </c>
      <c r="E205" s="130"/>
      <c r="F205" s="88"/>
      <c r="G205" s="10">
        <v>4.29</v>
      </c>
      <c r="H205" s="43"/>
      <c r="I205" s="3"/>
      <c r="J205" s="7">
        <f t="shared" si="32"/>
        <v>56881.17000000001</v>
      </c>
    </row>
    <row r="206" spans="1:10" ht="14.25">
      <c r="A206" s="47">
        <f t="shared" si="33"/>
        <v>15</v>
      </c>
      <c r="B206" s="44" t="s">
        <v>179</v>
      </c>
      <c r="C206" s="143" t="s">
        <v>519</v>
      </c>
      <c r="D206" s="87">
        <v>300</v>
      </c>
      <c r="E206" s="130"/>
      <c r="F206" s="88"/>
      <c r="G206" s="10">
        <v>4.78</v>
      </c>
      <c r="H206" s="43"/>
      <c r="I206" s="3"/>
      <c r="J206" s="7">
        <f t="shared" si="32"/>
        <v>57185.95000000001</v>
      </c>
    </row>
    <row r="207" spans="1:10" ht="14.25">
      <c r="A207" s="47">
        <f t="shared" si="33"/>
        <v>16</v>
      </c>
      <c r="B207" s="44" t="s">
        <v>199</v>
      </c>
      <c r="C207" s="105" t="s">
        <v>201</v>
      </c>
      <c r="D207" s="87">
        <v>400</v>
      </c>
      <c r="E207" s="130"/>
      <c r="F207" s="88"/>
      <c r="G207" s="10"/>
      <c r="H207" s="43"/>
      <c r="I207" s="3"/>
      <c r="J207" s="7">
        <f t="shared" si="32"/>
        <v>57585.95000000001</v>
      </c>
    </row>
    <row r="208" spans="1:10" ht="14.25">
      <c r="A208" s="47">
        <f t="shared" si="33"/>
        <v>17</v>
      </c>
      <c r="B208" s="44" t="s">
        <v>199</v>
      </c>
      <c r="C208" s="105" t="s">
        <v>202</v>
      </c>
      <c r="D208" s="87"/>
      <c r="E208" s="130">
        <v>205</v>
      </c>
      <c r="F208" s="88"/>
      <c r="G208" s="10"/>
      <c r="H208" s="43"/>
      <c r="I208" s="3"/>
      <c r="J208" s="7">
        <f t="shared" si="32"/>
        <v>57790.95000000001</v>
      </c>
    </row>
    <row r="209" spans="1:10" ht="14.25">
      <c r="A209" s="47">
        <f t="shared" si="33"/>
        <v>18</v>
      </c>
      <c r="B209" s="44" t="s">
        <v>199</v>
      </c>
      <c r="C209" s="105" t="s">
        <v>203</v>
      </c>
      <c r="D209" s="87">
        <v>400</v>
      </c>
      <c r="E209" s="130"/>
      <c r="F209" s="88"/>
      <c r="G209" s="10"/>
      <c r="H209" s="43"/>
      <c r="I209" s="3"/>
      <c r="J209" s="7">
        <f t="shared" si="32"/>
        <v>58190.95000000001</v>
      </c>
    </row>
    <row r="210" spans="1:10" ht="14.25">
      <c r="A210" s="47">
        <f t="shared" si="33"/>
        <v>19</v>
      </c>
      <c r="B210" s="44" t="s">
        <v>199</v>
      </c>
      <c r="C210" s="105" t="s">
        <v>204</v>
      </c>
      <c r="D210" s="87">
        <v>400</v>
      </c>
      <c r="E210" s="130"/>
      <c r="F210" s="88"/>
      <c r="G210" s="10"/>
      <c r="H210" s="43"/>
      <c r="I210" s="3"/>
      <c r="J210" s="7">
        <f t="shared" si="32"/>
        <v>58590.95000000001</v>
      </c>
    </row>
    <row r="211" spans="1:10" ht="14.25">
      <c r="A211" s="47">
        <f t="shared" si="33"/>
        <v>20</v>
      </c>
      <c r="B211" s="44" t="s">
        <v>173</v>
      </c>
      <c r="C211" s="105" t="s">
        <v>520</v>
      </c>
      <c r="D211" s="87">
        <v>1600</v>
      </c>
      <c r="E211" s="130"/>
      <c r="F211" s="88"/>
      <c r="G211" s="10"/>
      <c r="H211" s="43"/>
      <c r="I211" s="3"/>
      <c r="J211" s="7">
        <f t="shared" si="32"/>
        <v>60190.95000000001</v>
      </c>
    </row>
    <row r="212" spans="1:10" ht="14.25">
      <c r="A212" s="47">
        <f t="shared" si="33"/>
        <v>21</v>
      </c>
      <c r="B212" s="44" t="s">
        <v>157</v>
      </c>
      <c r="C212" s="105" t="s">
        <v>205</v>
      </c>
      <c r="D212" s="87">
        <v>800</v>
      </c>
      <c r="E212" s="130"/>
      <c r="F212" s="88"/>
      <c r="G212" s="10"/>
      <c r="H212" s="43"/>
      <c r="I212" s="3"/>
      <c r="J212" s="7">
        <f t="shared" si="32"/>
        <v>60990.95000000001</v>
      </c>
    </row>
    <row r="213" spans="1:10" ht="14.25">
      <c r="A213" s="47">
        <f t="shared" si="33"/>
        <v>22</v>
      </c>
      <c r="B213" s="44" t="s">
        <v>175</v>
      </c>
      <c r="C213" s="105" t="s">
        <v>206</v>
      </c>
      <c r="D213" s="87">
        <v>700</v>
      </c>
      <c r="E213" s="130"/>
      <c r="F213" s="88"/>
      <c r="G213" s="10">
        <v>8.41</v>
      </c>
      <c r="H213" s="43"/>
      <c r="I213" s="3"/>
      <c r="J213" s="7">
        <f t="shared" si="32"/>
        <v>61699.360000000015</v>
      </c>
    </row>
    <row r="214" spans="1:10" ht="14.25">
      <c r="A214" s="47">
        <f t="shared" si="33"/>
        <v>23</v>
      </c>
      <c r="B214" s="44" t="s">
        <v>158</v>
      </c>
      <c r="C214" s="105" t="s">
        <v>207</v>
      </c>
      <c r="D214" s="87">
        <v>400</v>
      </c>
      <c r="E214" s="130"/>
      <c r="F214" s="88"/>
      <c r="G214" s="10">
        <v>1.89</v>
      </c>
      <c r="H214" s="43"/>
      <c r="I214" s="3"/>
      <c r="J214" s="7">
        <f t="shared" si="32"/>
        <v>62101.250000000015</v>
      </c>
    </row>
    <row r="215" spans="1:10" ht="14.25">
      <c r="A215" s="47">
        <f t="shared" si="33"/>
        <v>24</v>
      </c>
      <c r="B215" s="44" t="s">
        <v>159</v>
      </c>
      <c r="C215" s="105" t="s">
        <v>208</v>
      </c>
      <c r="D215" s="87">
        <v>900</v>
      </c>
      <c r="E215" s="130"/>
      <c r="F215" s="88"/>
      <c r="G215" s="10">
        <v>1.08</v>
      </c>
      <c r="H215" s="43"/>
      <c r="I215" s="3"/>
      <c r="J215" s="7">
        <f t="shared" si="32"/>
        <v>63002.330000000016</v>
      </c>
    </row>
    <row r="216" spans="1:10" ht="14.25">
      <c r="A216" s="47">
        <f t="shared" si="33"/>
        <v>25</v>
      </c>
      <c r="B216" s="44" t="s">
        <v>161</v>
      </c>
      <c r="C216" s="105" t="s">
        <v>209</v>
      </c>
      <c r="D216" s="87">
        <v>400</v>
      </c>
      <c r="E216" s="130"/>
      <c r="F216" s="88"/>
      <c r="G216" s="10">
        <v>0.63</v>
      </c>
      <c r="H216" s="43"/>
      <c r="I216" s="3"/>
      <c r="J216" s="7">
        <f t="shared" si="32"/>
        <v>63402.960000000014</v>
      </c>
    </row>
    <row r="217" spans="1:10" ht="14.25">
      <c r="A217" s="47">
        <f t="shared" si="33"/>
        <v>26</v>
      </c>
      <c r="B217" s="44" t="s">
        <v>161</v>
      </c>
      <c r="C217" s="105" t="s">
        <v>210</v>
      </c>
      <c r="D217" s="87">
        <v>400</v>
      </c>
      <c r="E217" s="130"/>
      <c r="F217" s="88"/>
      <c r="G217" s="10">
        <v>4.34</v>
      </c>
      <c r="H217" s="43"/>
      <c r="I217" s="3"/>
      <c r="J217" s="7">
        <f t="shared" si="32"/>
        <v>63807.30000000001</v>
      </c>
    </row>
    <row r="218" spans="1:10" ht="15" thickBot="1">
      <c r="A218" s="47">
        <f t="shared" si="33"/>
        <v>27</v>
      </c>
      <c r="B218" s="44" t="s">
        <v>180</v>
      </c>
      <c r="C218" s="105" t="s">
        <v>211</v>
      </c>
      <c r="D218" s="87">
        <v>200</v>
      </c>
      <c r="E218" s="130"/>
      <c r="F218" s="88"/>
      <c r="G218" s="10">
        <v>4.8</v>
      </c>
      <c r="H218" s="43"/>
      <c r="I218" s="3"/>
      <c r="J218" s="7">
        <f t="shared" si="32"/>
        <v>64012.10000000001</v>
      </c>
    </row>
    <row r="219" spans="1:10" ht="14.25">
      <c r="A219" s="13"/>
      <c r="B219" s="14"/>
      <c r="C219" s="84" t="s">
        <v>18</v>
      </c>
      <c r="D219" s="18">
        <f aca="true" t="shared" si="34" ref="D219:I219">SUM(D192:D218)</f>
        <v>15200</v>
      </c>
      <c r="E219" s="17">
        <f t="shared" si="34"/>
        <v>205.59</v>
      </c>
      <c r="F219" s="17">
        <f t="shared" si="34"/>
        <v>0</v>
      </c>
      <c r="G219" s="28">
        <f t="shared" si="34"/>
        <v>59.120000000000005</v>
      </c>
      <c r="H219" s="16">
        <f t="shared" si="34"/>
        <v>0</v>
      </c>
      <c r="I219" s="28">
        <f t="shared" si="34"/>
        <v>0</v>
      </c>
      <c r="J219" s="32">
        <f>J191+D219+E219+F219+G219-H219-I219</f>
        <v>64012.10000000001</v>
      </c>
    </row>
    <row r="220" spans="1:10" ht="15" thickBot="1">
      <c r="A220" s="19"/>
      <c r="B220" s="19"/>
      <c r="C220" s="85" t="s">
        <v>174</v>
      </c>
      <c r="D220" s="75">
        <f aca="true" t="shared" si="35" ref="D220:J220">D219</f>
        <v>15200</v>
      </c>
      <c r="E220" s="9">
        <f t="shared" si="35"/>
        <v>205.59</v>
      </c>
      <c r="F220" s="9">
        <f t="shared" si="35"/>
        <v>0</v>
      </c>
      <c r="G220" s="10">
        <f t="shared" si="35"/>
        <v>59.120000000000005</v>
      </c>
      <c r="H220" s="41">
        <f t="shared" si="35"/>
        <v>0</v>
      </c>
      <c r="I220" s="10">
        <f t="shared" si="35"/>
        <v>0</v>
      </c>
      <c r="J220" s="117">
        <f t="shared" si="35"/>
        <v>64012.10000000001</v>
      </c>
    </row>
    <row r="221" spans="1:10" ht="15" thickBot="1">
      <c r="A221" s="22"/>
      <c r="B221" s="22"/>
      <c r="C221" s="86" t="s">
        <v>521</v>
      </c>
      <c r="D221" s="122">
        <f aca="true" t="shared" si="36" ref="D221:I221">D220+D166</f>
        <v>52418</v>
      </c>
      <c r="E221" s="134">
        <f t="shared" si="36"/>
        <v>57977.689999999995</v>
      </c>
      <c r="F221" s="134">
        <f t="shared" si="36"/>
        <v>203</v>
      </c>
      <c r="G221" s="134">
        <f t="shared" si="36"/>
        <v>101.41000000000001</v>
      </c>
      <c r="H221" s="122">
        <f t="shared" si="36"/>
        <v>5700</v>
      </c>
      <c r="I221" s="122">
        <f t="shared" si="36"/>
        <v>40988</v>
      </c>
      <c r="J221" s="125">
        <f>D221+E221+F221+G221-H221-I221</f>
        <v>64012.100000000006</v>
      </c>
    </row>
    <row r="222" ht="14.25"/>
    <row r="223" ht="14.25"/>
    <row r="224" ht="14.25"/>
    <row r="225" ht="14.25"/>
    <row r="226" spans="1:10" ht="18.75">
      <c r="A226" s="163" t="s">
        <v>219</v>
      </c>
      <c r="B226" s="163"/>
      <c r="C226" s="163"/>
      <c r="D226" s="163"/>
      <c r="E226" s="163"/>
      <c r="F226" s="163"/>
      <c r="G226" s="163"/>
      <c r="H226" s="163"/>
      <c r="I226" s="163"/>
      <c r="J226" s="163"/>
    </row>
    <row r="227" spans="1:10" ht="19.5" thickBot="1">
      <c r="A227" s="163" t="s">
        <v>20</v>
      </c>
      <c r="B227" s="163"/>
      <c r="C227" s="163"/>
      <c r="D227" s="163"/>
      <c r="E227" s="163"/>
      <c r="F227" s="163"/>
      <c r="G227" s="163"/>
      <c r="H227" s="163"/>
      <c r="I227" s="163"/>
      <c r="J227" s="163"/>
    </row>
    <row r="228" spans="1:10" ht="14.25">
      <c r="A228" s="164"/>
      <c r="B228" s="166" t="s">
        <v>23</v>
      </c>
      <c r="C228" s="172" t="s">
        <v>8</v>
      </c>
      <c r="D228" s="169" t="s">
        <v>9</v>
      </c>
      <c r="E228" s="170"/>
      <c r="F228" s="170"/>
      <c r="G228" s="171"/>
      <c r="H228" s="169" t="s">
        <v>10</v>
      </c>
      <c r="I228" s="171"/>
      <c r="J228" s="166" t="s">
        <v>11</v>
      </c>
    </row>
    <row r="229" spans="1:10" ht="15" thickBot="1">
      <c r="A229" s="165"/>
      <c r="B229" s="168"/>
      <c r="C229" s="173"/>
      <c r="D229" s="109" t="s">
        <v>12</v>
      </c>
      <c r="E229" s="110" t="s">
        <v>13</v>
      </c>
      <c r="F229" s="110" t="s">
        <v>14</v>
      </c>
      <c r="G229" s="111" t="s">
        <v>15</v>
      </c>
      <c r="H229" s="36" t="s">
        <v>16</v>
      </c>
      <c r="I229" s="38" t="s">
        <v>17</v>
      </c>
      <c r="J229" s="167"/>
    </row>
    <row r="230" spans="1:10" ht="14.25">
      <c r="A230" s="60"/>
      <c r="B230" s="146"/>
      <c r="C230" s="148" t="s">
        <v>95</v>
      </c>
      <c r="D230" s="16"/>
      <c r="E230" s="17"/>
      <c r="F230" s="17"/>
      <c r="G230" s="28"/>
      <c r="H230" s="43"/>
      <c r="I230" s="3"/>
      <c r="J230" s="8">
        <f>J220</f>
        <v>64012.10000000001</v>
      </c>
    </row>
    <row r="231" spans="1:10" ht="14.25">
      <c r="A231" s="47">
        <v>1</v>
      </c>
      <c r="B231" s="144" t="s">
        <v>162</v>
      </c>
      <c r="C231" s="45" t="s">
        <v>213</v>
      </c>
      <c r="D231" s="145">
        <v>600</v>
      </c>
      <c r="E231" s="112"/>
      <c r="F231" s="78"/>
      <c r="G231" s="6">
        <v>0.31</v>
      </c>
      <c r="H231" s="21"/>
      <c r="I231" s="6"/>
      <c r="J231" s="7">
        <f>J230+D231+E231+F231+G231-H231-I231</f>
        <v>64612.41000000001</v>
      </c>
    </row>
    <row r="232" spans="1:10" ht="14.25">
      <c r="A232" s="47">
        <f>A231+1</f>
        <v>2</v>
      </c>
      <c r="B232" s="144" t="s">
        <v>212</v>
      </c>
      <c r="C232" s="45" t="s">
        <v>522</v>
      </c>
      <c r="D232" s="145">
        <v>400</v>
      </c>
      <c r="E232" s="112"/>
      <c r="F232" s="78"/>
      <c r="G232" s="6"/>
      <c r="H232" s="43"/>
      <c r="I232" s="3"/>
      <c r="J232" s="7">
        <f aca="true" t="shared" si="37" ref="J232:J242">J231+D232+E232+F232+G232-H232-I232</f>
        <v>65012.41000000001</v>
      </c>
    </row>
    <row r="233" spans="1:10" ht="14.25">
      <c r="A233" s="47">
        <f aca="true" t="shared" si="38" ref="A233:A242">A232+1</f>
        <v>3</v>
      </c>
      <c r="B233" s="144" t="s">
        <v>212</v>
      </c>
      <c r="C233" s="149" t="s">
        <v>523</v>
      </c>
      <c r="D233" s="147">
        <v>300</v>
      </c>
      <c r="E233" s="130"/>
      <c r="F233" s="88"/>
      <c r="G233" s="10"/>
      <c r="H233" s="43"/>
      <c r="I233" s="3"/>
      <c r="J233" s="7">
        <f t="shared" si="37"/>
        <v>65312.41000000001</v>
      </c>
    </row>
    <row r="234" spans="1:10" ht="14.25">
      <c r="A234" s="47">
        <f t="shared" si="38"/>
        <v>4</v>
      </c>
      <c r="B234" s="144" t="s">
        <v>212</v>
      </c>
      <c r="C234" s="149" t="s">
        <v>214</v>
      </c>
      <c r="D234" s="147">
        <v>3200</v>
      </c>
      <c r="E234" s="130"/>
      <c r="F234" s="88"/>
      <c r="G234" s="10"/>
      <c r="H234" s="43"/>
      <c r="I234" s="3"/>
      <c r="J234" s="7">
        <f t="shared" si="37"/>
        <v>68512.41</v>
      </c>
    </row>
    <row r="235" spans="1:10" ht="14.25">
      <c r="A235" s="47">
        <f t="shared" si="38"/>
        <v>5</v>
      </c>
      <c r="B235" s="144" t="s">
        <v>212</v>
      </c>
      <c r="C235" s="149" t="s">
        <v>215</v>
      </c>
      <c r="D235" s="147">
        <v>400</v>
      </c>
      <c r="E235" s="130"/>
      <c r="F235" s="88"/>
      <c r="G235" s="10">
        <v>4.81</v>
      </c>
      <c r="H235" s="43"/>
      <c r="I235" s="3"/>
      <c r="J235" s="7">
        <f t="shared" si="37"/>
        <v>68917.22</v>
      </c>
    </row>
    <row r="236" spans="1:10" ht="14.25">
      <c r="A236" s="47">
        <f t="shared" si="38"/>
        <v>6</v>
      </c>
      <c r="B236" s="144" t="s">
        <v>165</v>
      </c>
      <c r="C236" s="149" t="s">
        <v>216</v>
      </c>
      <c r="D236" s="147">
        <v>400</v>
      </c>
      <c r="E236" s="130"/>
      <c r="F236" s="88"/>
      <c r="G236" s="10">
        <v>5.1</v>
      </c>
      <c r="H236" s="43"/>
      <c r="I236" s="3"/>
      <c r="J236" s="7">
        <f t="shared" si="37"/>
        <v>69322.32</v>
      </c>
    </row>
    <row r="237" spans="1:10" ht="14.25">
      <c r="A237" s="47">
        <f t="shared" si="38"/>
        <v>7</v>
      </c>
      <c r="B237" s="144" t="s">
        <v>524</v>
      </c>
      <c r="C237" s="45" t="s">
        <v>217</v>
      </c>
      <c r="D237" s="147">
        <v>400</v>
      </c>
      <c r="E237" s="130"/>
      <c r="F237" s="88"/>
      <c r="G237" s="10">
        <v>5</v>
      </c>
      <c r="H237" s="43"/>
      <c r="I237" s="3"/>
      <c r="J237" s="7">
        <f t="shared" si="37"/>
        <v>69727.32</v>
      </c>
    </row>
    <row r="238" spans="1:10" ht="14.25">
      <c r="A238" s="47">
        <f t="shared" si="38"/>
        <v>8</v>
      </c>
      <c r="B238" s="144" t="s">
        <v>176</v>
      </c>
      <c r="C238" s="149" t="s">
        <v>218</v>
      </c>
      <c r="D238" s="147">
        <v>300</v>
      </c>
      <c r="E238" s="130"/>
      <c r="F238" s="88"/>
      <c r="G238" s="10"/>
      <c r="H238" s="43"/>
      <c r="I238" s="3"/>
      <c r="J238" s="7">
        <f t="shared" si="37"/>
        <v>70027.32</v>
      </c>
    </row>
    <row r="239" spans="1:10" ht="14.25">
      <c r="A239" s="47">
        <f t="shared" si="38"/>
        <v>9</v>
      </c>
      <c r="B239" s="144" t="s">
        <v>176</v>
      </c>
      <c r="C239" s="149" t="s">
        <v>525</v>
      </c>
      <c r="D239" s="147"/>
      <c r="E239" s="130">
        <v>300</v>
      </c>
      <c r="F239" s="88"/>
      <c r="G239" s="10"/>
      <c r="H239" s="43"/>
      <c r="I239" s="3"/>
      <c r="J239" s="7">
        <f t="shared" si="37"/>
        <v>70327.32</v>
      </c>
    </row>
    <row r="240" spans="1:10" ht="14.25">
      <c r="A240" s="47">
        <f t="shared" si="38"/>
        <v>10</v>
      </c>
      <c r="B240" s="144" t="s">
        <v>177</v>
      </c>
      <c r="C240" s="149" t="s">
        <v>526</v>
      </c>
      <c r="D240" s="147"/>
      <c r="E240" s="130"/>
      <c r="F240" s="88"/>
      <c r="G240" s="10"/>
      <c r="H240" s="43">
        <v>14400</v>
      </c>
      <c r="I240" s="3"/>
      <c r="J240" s="7">
        <f t="shared" si="37"/>
        <v>55927.32000000001</v>
      </c>
    </row>
    <row r="241" spans="1:10" ht="14.25">
      <c r="A241" s="47">
        <f t="shared" si="38"/>
        <v>11</v>
      </c>
      <c r="B241" s="144" t="s">
        <v>177</v>
      </c>
      <c r="C241" s="149" t="s">
        <v>527</v>
      </c>
      <c r="D241" s="147">
        <v>1200</v>
      </c>
      <c r="E241" s="130"/>
      <c r="F241" s="88"/>
      <c r="G241" s="10">
        <v>3.12</v>
      </c>
      <c r="H241" s="43"/>
      <c r="I241" s="3"/>
      <c r="J241" s="7">
        <f t="shared" si="37"/>
        <v>57130.44000000001</v>
      </c>
    </row>
    <row r="242" spans="1:10" ht="15" thickBot="1">
      <c r="A242" s="47">
        <f t="shared" si="38"/>
        <v>12</v>
      </c>
      <c r="B242" s="144" t="s">
        <v>528</v>
      </c>
      <c r="C242" s="150" t="s">
        <v>62</v>
      </c>
      <c r="D242" s="147"/>
      <c r="E242" s="130"/>
      <c r="F242" s="88">
        <v>92.19</v>
      </c>
      <c r="G242" s="10"/>
      <c r="H242" s="43"/>
      <c r="I242" s="3"/>
      <c r="J242" s="7">
        <f t="shared" si="37"/>
        <v>57222.63000000001</v>
      </c>
    </row>
    <row r="243" spans="1:10" ht="14.25">
      <c r="A243" s="13"/>
      <c r="B243" s="14"/>
      <c r="C243" s="84" t="s">
        <v>18</v>
      </c>
      <c r="D243" s="18">
        <f aca="true" t="shared" si="39" ref="D243:I243">SUM(D231:D242)</f>
        <v>7200</v>
      </c>
      <c r="E243" s="17">
        <f t="shared" si="39"/>
        <v>300</v>
      </c>
      <c r="F243" s="17">
        <f t="shared" si="39"/>
        <v>92.19</v>
      </c>
      <c r="G243" s="28">
        <f t="shared" si="39"/>
        <v>18.34</v>
      </c>
      <c r="H243" s="16">
        <f t="shared" si="39"/>
        <v>14400</v>
      </c>
      <c r="I243" s="28">
        <f t="shared" si="39"/>
        <v>0</v>
      </c>
      <c r="J243" s="32">
        <f>J230+D243+E243+F243+G243-H243-I243</f>
        <v>57222.630000000005</v>
      </c>
    </row>
    <row r="244" spans="1:10" ht="15" thickBot="1">
      <c r="A244" s="19"/>
      <c r="B244" s="19"/>
      <c r="C244" s="85" t="s">
        <v>178</v>
      </c>
      <c r="D244" s="75">
        <f aca="true" t="shared" si="40" ref="D244:J244">D243</f>
        <v>7200</v>
      </c>
      <c r="E244" s="9">
        <f t="shared" si="40"/>
        <v>300</v>
      </c>
      <c r="F244" s="9">
        <f t="shared" si="40"/>
        <v>92.19</v>
      </c>
      <c r="G244" s="10">
        <f t="shared" si="40"/>
        <v>18.34</v>
      </c>
      <c r="H244" s="41">
        <f t="shared" si="40"/>
        <v>14400</v>
      </c>
      <c r="I244" s="10">
        <f t="shared" si="40"/>
        <v>0</v>
      </c>
      <c r="J244" s="117">
        <f t="shared" si="40"/>
        <v>57222.630000000005</v>
      </c>
    </row>
    <row r="245" spans="1:10" ht="15" thickBot="1">
      <c r="A245" s="22"/>
      <c r="B245" s="22"/>
      <c r="C245" s="86" t="s">
        <v>529</v>
      </c>
      <c r="D245" s="122">
        <f aca="true" t="shared" si="41" ref="D245:I245">D244+D221</f>
        <v>59618</v>
      </c>
      <c r="E245" s="134">
        <f t="shared" si="41"/>
        <v>58277.689999999995</v>
      </c>
      <c r="F245" s="134">
        <f t="shared" si="41"/>
        <v>295.19</v>
      </c>
      <c r="G245" s="134">
        <f t="shared" si="41"/>
        <v>119.75000000000001</v>
      </c>
      <c r="H245" s="122">
        <f t="shared" si="41"/>
        <v>20100</v>
      </c>
      <c r="I245" s="122">
        <f t="shared" si="41"/>
        <v>40988</v>
      </c>
      <c r="J245" s="125">
        <f>D245+E245+F245+G245-H245-I245</f>
        <v>57222.630000000005</v>
      </c>
    </row>
    <row r="246" ht="14.25"/>
    <row r="247" ht="14.25"/>
    <row r="248" spans="1:10" ht="18.75">
      <c r="A248" s="163" t="s">
        <v>223</v>
      </c>
      <c r="B248" s="163"/>
      <c r="C248" s="163"/>
      <c r="D248" s="163"/>
      <c r="E248" s="163"/>
      <c r="F248" s="163"/>
      <c r="G248" s="163"/>
      <c r="H248" s="163"/>
      <c r="I248" s="163"/>
      <c r="J248" s="163"/>
    </row>
    <row r="249" spans="1:10" ht="19.5" thickBot="1">
      <c r="A249" s="163" t="s">
        <v>20</v>
      </c>
      <c r="B249" s="163"/>
      <c r="C249" s="163"/>
      <c r="D249" s="163"/>
      <c r="E249" s="163"/>
      <c r="F249" s="163"/>
      <c r="G249" s="163"/>
      <c r="H249" s="163"/>
      <c r="I249" s="163"/>
      <c r="J249" s="163"/>
    </row>
    <row r="250" spans="1:10" ht="14.25">
      <c r="A250" s="164"/>
      <c r="B250" s="166" t="s">
        <v>23</v>
      </c>
      <c r="C250" s="172" t="s">
        <v>8</v>
      </c>
      <c r="D250" s="169" t="s">
        <v>9</v>
      </c>
      <c r="E250" s="170"/>
      <c r="F250" s="170"/>
      <c r="G250" s="171"/>
      <c r="H250" s="169" t="s">
        <v>10</v>
      </c>
      <c r="I250" s="171"/>
      <c r="J250" s="166" t="s">
        <v>11</v>
      </c>
    </row>
    <row r="251" spans="1:10" ht="15" thickBot="1">
      <c r="A251" s="165"/>
      <c r="B251" s="168"/>
      <c r="C251" s="173"/>
      <c r="D251" s="109" t="s">
        <v>12</v>
      </c>
      <c r="E251" s="110" t="s">
        <v>13</v>
      </c>
      <c r="F251" s="110" t="s">
        <v>14</v>
      </c>
      <c r="G251" s="111" t="s">
        <v>15</v>
      </c>
      <c r="H251" s="36" t="s">
        <v>16</v>
      </c>
      <c r="I251" s="38" t="s">
        <v>17</v>
      </c>
      <c r="J251" s="167"/>
    </row>
    <row r="252" spans="1:10" ht="14.25">
      <c r="A252" s="60"/>
      <c r="B252" s="146"/>
      <c r="C252" s="148" t="s">
        <v>95</v>
      </c>
      <c r="D252" s="16"/>
      <c r="E252" s="17"/>
      <c r="F252" s="17"/>
      <c r="G252" s="28"/>
      <c r="H252" s="43"/>
      <c r="I252" s="3"/>
      <c r="J252" s="8">
        <f>J245</f>
        <v>57222.630000000005</v>
      </c>
    </row>
    <row r="253" spans="1:10" ht="14.25">
      <c r="A253" s="47">
        <v>1</v>
      </c>
      <c r="B253" s="144" t="s">
        <v>220</v>
      </c>
      <c r="C253" s="45" t="s">
        <v>530</v>
      </c>
      <c r="D253" s="145"/>
      <c r="E253" s="112"/>
      <c r="F253" s="78"/>
      <c r="G253" s="6"/>
      <c r="H253" s="21">
        <v>8400</v>
      </c>
      <c r="I253" s="6"/>
      <c r="J253" s="7">
        <f>J252+D253+E253+F253+G253-H253-I253</f>
        <v>48822.630000000005</v>
      </c>
    </row>
    <row r="254" spans="1:10" ht="14.25">
      <c r="A254" s="47">
        <f>A253+1</f>
        <v>2</v>
      </c>
      <c r="B254" s="144" t="s">
        <v>221</v>
      </c>
      <c r="C254" s="45" t="s">
        <v>505</v>
      </c>
      <c r="D254" s="145"/>
      <c r="E254" s="112">
        <v>28.88</v>
      </c>
      <c r="F254" s="78"/>
      <c r="G254" s="6"/>
      <c r="H254" s="43"/>
      <c r="I254" s="3"/>
      <c r="J254" s="7">
        <f>J253+D254+E254+F254+G254-H254-I254</f>
        <v>48851.51</v>
      </c>
    </row>
    <row r="255" spans="1:10" ht="14.25">
      <c r="A255" s="47">
        <f>A254+1</f>
        <v>3</v>
      </c>
      <c r="B255" s="144" t="s">
        <v>531</v>
      </c>
      <c r="C255" s="149" t="s">
        <v>502</v>
      </c>
      <c r="D255" s="147">
        <v>400</v>
      </c>
      <c r="E255" s="130"/>
      <c r="F255" s="88"/>
      <c r="G255" s="10">
        <v>5.08</v>
      </c>
      <c r="H255" s="43"/>
      <c r="I255" s="3"/>
      <c r="J255" s="7">
        <f>J254+D255+E255+F255+G255-H255-I255</f>
        <v>49256.590000000004</v>
      </c>
    </row>
    <row r="256" spans="1:10" ht="14.25">
      <c r="A256" s="47">
        <f>A255+1</f>
        <v>4</v>
      </c>
      <c r="B256" s="144" t="s">
        <v>531</v>
      </c>
      <c r="C256" s="149" t="s">
        <v>503</v>
      </c>
      <c r="D256" s="147">
        <v>400</v>
      </c>
      <c r="E256" s="130"/>
      <c r="F256" s="88"/>
      <c r="G256" s="10">
        <v>5.13</v>
      </c>
      <c r="H256" s="43"/>
      <c r="I256" s="3"/>
      <c r="J256" s="7">
        <f>J255+D256+E256+F256+G256-H256-I256</f>
        <v>49661.72</v>
      </c>
    </row>
    <row r="257" spans="1:10" ht="15" thickBot="1">
      <c r="A257" s="47">
        <f>A256+1</f>
        <v>5</v>
      </c>
      <c r="B257" s="144" t="s">
        <v>224</v>
      </c>
      <c r="C257" s="149" t="s">
        <v>504</v>
      </c>
      <c r="D257" s="147">
        <v>400</v>
      </c>
      <c r="E257" s="130"/>
      <c r="F257" s="88"/>
      <c r="G257" s="10"/>
      <c r="H257" s="43"/>
      <c r="I257" s="3"/>
      <c r="J257" s="7">
        <f>J256+D257+E257+F257+G257-H257-I257</f>
        <v>50061.72</v>
      </c>
    </row>
    <row r="258" spans="1:10" ht="14.25">
      <c r="A258" s="13"/>
      <c r="B258" s="14"/>
      <c r="C258" s="84" t="s">
        <v>18</v>
      </c>
      <c r="D258" s="18">
        <f aca="true" t="shared" si="42" ref="D258:I258">SUM(D253:D257)</f>
        <v>1200</v>
      </c>
      <c r="E258" s="17">
        <f t="shared" si="42"/>
        <v>28.88</v>
      </c>
      <c r="F258" s="17">
        <f t="shared" si="42"/>
        <v>0</v>
      </c>
      <c r="G258" s="28">
        <f t="shared" si="42"/>
        <v>10.21</v>
      </c>
      <c r="H258" s="16">
        <f t="shared" si="42"/>
        <v>8400</v>
      </c>
      <c r="I258" s="28">
        <f t="shared" si="42"/>
        <v>0</v>
      </c>
      <c r="J258" s="32">
        <f>J252+D258+E258+F258+G258-H258-I258</f>
        <v>50061.72</v>
      </c>
    </row>
    <row r="259" spans="1:10" ht="15" thickBot="1">
      <c r="A259" s="19"/>
      <c r="B259" s="19"/>
      <c r="C259" s="85" t="s">
        <v>225</v>
      </c>
      <c r="D259" s="75">
        <f aca="true" t="shared" si="43" ref="D259:J259">D258</f>
        <v>1200</v>
      </c>
      <c r="E259" s="9">
        <f t="shared" si="43"/>
        <v>28.88</v>
      </c>
      <c r="F259" s="9">
        <f t="shared" si="43"/>
        <v>0</v>
      </c>
      <c r="G259" s="10">
        <f t="shared" si="43"/>
        <v>10.21</v>
      </c>
      <c r="H259" s="41">
        <f t="shared" si="43"/>
        <v>8400</v>
      </c>
      <c r="I259" s="10">
        <f t="shared" si="43"/>
        <v>0</v>
      </c>
      <c r="J259" s="117">
        <f t="shared" si="43"/>
        <v>50061.72</v>
      </c>
    </row>
    <row r="260" spans="1:10" ht="15" thickBot="1">
      <c r="A260" s="22"/>
      <c r="B260" s="22"/>
      <c r="C260" s="86" t="s">
        <v>501</v>
      </c>
      <c r="D260" s="122">
        <f aca="true" t="shared" si="44" ref="D260:I260">D259+D245</f>
        <v>60818</v>
      </c>
      <c r="E260" s="134">
        <f t="shared" si="44"/>
        <v>58306.56999999999</v>
      </c>
      <c r="F260" s="134">
        <f t="shared" si="44"/>
        <v>295.19</v>
      </c>
      <c r="G260" s="136">
        <f t="shared" si="44"/>
        <v>129.96</v>
      </c>
      <c r="H260" s="122">
        <f t="shared" si="44"/>
        <v>28500</v>
      </c>
      <c r="I260" s="135">
        <f t="shared" si="44"/>
        <v>40988</v>
      </c>
      <c r="J260" s="126">
        <f>D260+E260+F260+G260-H260-I260</f>
        <v>50061.72</v>
      </c>
    </row>
    <row r="263" spans="1:10" ht="18.75">
      <c r="A263" s="163" t="s">
        <v>506</v>
      </c>
      <c r="B263" s="163"/>
      <c r="C263" s="163"/>
      <c r="D263" s="163"/>
      <c r="E263" s="163"/>
      <c r="F263" s="163"/>
      <c r="G263" s="163"/>
      <c r="H263" s="163"/>
      <c r="I263" s="163"/>
      <c r="J263" s="163"/>
    </row>
    <row r="264" spans="1:10" ht="19.5" thickBot="1">
      <c r="A264" s="163" t="s">
        <v>20</v>
      </c>
      <c r="B264" s="163"/>
      <c r="C264" s="163"/>
      <c r="D264" s="163"/>
      <c r="E264" s="163"/>
      <c r="F264" s="163"/>
      <c r="G264" s="163"/>
      <c r="H264" s="163"/>
      <c r="I264" s="163"/>
      <c r="J264" s="163"/>
    </row>
    <row r="265" spans="1:10" ht="14.25">
      <c r="A265" s="164"/>
      <c r="B265" s="166" t="s">
        <v>23</v>
      </c>
      <c r="C265" s="172" t="s">
        <v>8</v>
      </c>
      <c r="D265" s="169" t="s">
        <v>9</v>
      </c>
      <c r="E265" s="170"/>
      <c r="F265" s="170"/>
      <c r="G265" s="171"/>
      <c r="H265" s="169" t="s">
        <v>10</v>
      </c>
      <c r="I265" s="171"/>
      <c r="J265" s="166" t="s">
        <v>11</v>
      </c>
    </row>
    <row r="266" spans="1:10" ht="15" thickBot="1">
      <c r="A266" s="165"/>
      <c r="B266" s="168"/>
      <c r="C266" s="173"/>
      <c r="D266" s="109" t="s">
        <v>12</v>
      </c>
      <c r="E266" s="110" t="s">
        <v>13</v>
      </c>
      <c r="F266" s="110" t="s">
        <v>14</v>
      </c>
      <c r="G266" s="111" t="s">
        <v>15</v>
      </c>
      <c r="H266" s="36" t="s">
        <v>16</v>
      </c>
      <c r="I266" s="38" t="s">
        <v>17</v>
      </c>
      <c r="J266" s="167"/>
    </row>
    <row r="267" spans="1:10" ht="14.25">
      <c r="A267" s="60"/>
      <c r="B267" s="146"/>
      <c r="C267" s="148" t="s">
        <v>95</v>
      </c>
      <c r="D267" s="16"/>
      <c r="E267" s="17"/>
      <c r="F267" s="17"/>
      <c r="G267" s="28"/>
      <c r="H267" s="43"/>
      <c r="I267" s="3"/>
      <c r="J267" s="8">
        <f>J260</f>
        <v>50061.72</v>
      </c>
    </row>
    <row r="268" spans="1:10" ht="14.25">
      <c r="A268" s="47">
        <v>1</v>
      </c>
      <c r="B268" s="144" t="s">
        <v>532</v>
      </c>
      <c r="C268" s="45" t="s">
        <v>507</v>
      </c>
      <c r="D268" s="145">
        <v>1800</v>
      </c>
      <c r="E268" s="112"/>
      <c r="F268" s="78"/>
      <c r="G268" s="6"/>
      <c r="H268" s="21"/>
      <c r="I268" s="6"/>
      <c r="J268" s="7">
        <f>J267+D268+E268+F268+G268-H268-I268</f>
        <v>51861.72</v>
      </c>
    </row>
    <row r="269" spans="1:10" ht="14.25">
      <c r="A269" s="47">
        <f>A268+1</f>
        <v>2</v>
      </c>
      <c r="B269" s="144" t="s">
        <v>533</v>
      </c>
      <c r="C269" s="45" t="s">
        <v>508</v>
      </c>
      <c r="D269" s="145">
        <v>400</v>
      </c>
      <c r="E269" s="112"/>
      <c r="F269" s="78"/>
      <c r="G269" s="6"/>
      <c r="H269" s="43"/>
      <c r="I269" s="3"/>
      <c r="J269" s="7">
        <f aca="true" t="shared" si="45" ref="J269:J281">J268+D269+E269+F269+G269-H269-I269</f>
        <v>52261.72</v>
      </c>
    </row>
    <row r="270" spans="1:10" ht="14.25">
      <c r="A270" s="47">
        <f aca="true" t="shared" si="46" ref="A270:A281">A269+1</f>
        <v>3</v>
      </c>
      <c r="B270" s="144" t="s">
        <v>226</v>
      </c>
      <c r="C270" s="149" t="s">
        <v>509</v>
      </c>
      <c r="D270" s="147"/>
      <c r="E270" s="130">
        <v>500</v>
      </c>
      <c r="F270" s="88"/>
      <c r="G270" s="10"/>
      <c r="H270" s="43"/>
      <c r="I270" s="3"/>
      <c r="J270" s="7">
        <f t="shared" si="45"/>
        <v>52761.72</v>
      </c>
    </row>
    <row r="271" spans="1:10" ht="14.25">
      <c r="A271" s="47">
        <f t="shared" si="46"/>
        <v>4</v>
      </c>
      <c r="B271" s="144" t="s">
        <v>534</v>
      </c>
      <c r="C271" s="149" t="s">
        <v>535</v>
      </c>
      <c r="D271" s="147"/>
      <c r="E271" s="130">
        <v>4000</v>
      </c>
      <c r="F271" s="88"/>
      <c r="G271" s="10"/>
      <c r="H271" s="43"/>
      <c r="I271" s="3"/>
      <c r="J271" s="7">
        <f t="shared" si="45"/>
        <v>56761.72</v>
      </c>
    </row>
    <row r="272" spans="1:10" ht="14.25">
      <c r="A272" s="47">
        <f t="shared" si="46"/>
        <v>5</v>
      </c>
      <c r="B272" s="144" t="s">
        <v>536</v>
      </c>
      <c r="C272" s="45" t="s">
        <v>510</v>
      </c>
      <c r="D272" s="147">
        <v>400</v>
      </c>
      <c r="E272" s="130"/>
      <c r="F272" s="88"/>
      <c r="G272" s="10">
        <v>1.23</v>
      </c>
      <c r="H272" s="43"/>
      <c r="I272" s="3"/>
      <c r="J272" s="7">
        <f t="shared" si="45"/>
        <v>57162.950000000004</v>
      </c>
    </row>
    <row r="273" spans="1:10" ht="14.25">
      <c r="A273" s="47">
        <f t="shared" si="46"/>
        <v>6</v>
      </c>
      <c r="B273" s="144" t="s">
        <v>537</v>
      </c>
      <c r="C273" s="45" t="s">
        <v>511</v>
      </c>
      <c r="D273" s="147">
        <v>400</v>
      </c>
      <c r="E273" s="130"/>
      <c r="F273" s="88"/>
      <c r="G273" s="10"/>
      <c r="H273" s="43"/>
      <c r="I273" s="3"/>
      <c r="J273" s="7">
        <f t="shared" si="45"/>
        <v>57562.950000000004</v>
      </c>
    </row>
    <row r="274" spans="1:10" ht="14.25">
      <c r="A274" s="47">
        <f t="shared" si="46"/>
        <v>7</v>
      </c>
      <c r="B274" s="144" t="s">
        <v>538</v>
      </c>
      <c r="C274" s="149" t="s">
        <v>45</v>
      </c>
      <c r="D274" s="147">
        <v>400</v>
      </c>
      <c r="E274" s="130"/>
      <c r="F274" s="88"/>
      <c r="G274" s="10">
        <v>0.68</v>
      </c>
      <c r="H274" s="43"/>
      <c r="I274" s="3"/>
      <c r="J274" s="7">
        <f t="shared" si="45"/>
        <v>57963.630000000005</v>
      </c>
    </row>
    <row r="275" spans="1:10" ht="14.25">
      <c r="A275" s="47">
        <f t="shared" si="46"/>
        <v>8</v>
      </c>
      <c r="B275" s="144" t="s">
        <v>539</v>
      </c>
      <c r="C275" s="149" t="s">
        <v>512</v>
      </c>
      <c r="D275" s="147">
        <v>700</v>
      </c>
      <c r="E275" s="130"/>
      <c r="F275" s="88"/>
      <c r="G275" s="10"/>
      <c r="H275" s="43"/>
      <c r="I275" s="3"/>
      <c r="J275" s="7">
        <f t="shared" si="45"/>
        <v>58663.630000000005</v>
      </c>
    </row>
    <row r="276" spans="1:10" ht="14.25">
      <c r="A276" s="47">
        <f t="shared" si="46"/>
        <v>9</v>
      </c>
      <c r="B276" s="144" t="s">
        <v>540</v>
      </c>
      <c r="C276" s="149" t="s">
        <v>513</v>
      </c>
      <c r="D276" s="147">
        <v>400</v>
      </c>
      <c r="E276" s="130"/>
      <c r="F276" s="88"/>
      <c r="G276" s="10">
        <v>0.44</v>
      </c>
      <c r="H276" s="43"/>
      <c r="I276" s="3"/>
      <c r="J276" s="7">
        <f t="shared" si="45"/>
        <v>59064.07000000001</v>
      </c>
    </row>
    <row r="277" spans="1:10" ht="14.25">
      <c r="A277" s="47">
        <f t="shared" si="46"/>
        <v>10</v>
      </c>
      <c r="B277" s="144" t="s">
        <v>541</v>
      </c>
      <c r="C277" s="149" t="s">
        <v>514</v>
      </c>
      <c r="D277" s="147">
        <v>100</v>
      </c>
      <c r="E277" s="130"/>
      <c r="F277" s="88"/>
      <c r="G277" s="10">
        <v>3.23</v>
      </c>
      <c r="H277" s="43"/>
      <c r="I277" s="3"/>
      <c r="J277" s="7">
        <f t="shared" si="45"/>
        <v>59167.30000000001</v>
      </c>
    </row>
    <row r="278" spans="1:10" ht="14.25">
      <c r="A278" s="47">
        <f t="shared" si="46"/>
        <v>11</v>
      </c>
      <c r="B278" s="144" t="s">
        <v>542</v>
      </c>
      <c r="C278" s="45" t="s">
        <v>515</v>
      </c>
      <c r="D278" s="147">
        <v>325</v>
      </c>
      <c r="E278" s="130"/>
      <c r="F278" s="88"/>
      <c r="G278" s="10">
        <v>0.27</v>
      </c>
      <c r="H278" s="43"/>
      <c r="I278" s="3"/>
      <c r="J278" s="7">
        <f t="shared" si="45"/>
        <v>59492.57000000001</v>
      </c>
    </row>
    <row r="279" spans="1:10" ht="14.25">
      <c r="A279" s="47">
        <f t="shared" si="46"/>
        <v>12</v>
      </c>
      <c r="B279" s="144" t="s">
        <v>542</v>
      </c>
      <c r="C279" s="149" t="s">
        <v>543</v>
      </c>
      <c r="D279" s="147"/>
      <c r="E279" s="130"/>
      <c r="F279" s="88"/>
      <c r="G279" s="10"/>
      <c r="H279" s="43"/>
      <c r="I279" s="3">
        <v>191</v>
      </c>
      <c r="J279" s="7">
        <f t="shared" si="45"/>
        <v>59301.57000000001</v>
      </c>
    </row>
    <row r="280" spans="1:10" ht="14.25">
      <c r="A280" s="47">
        <f t="shared" si="46"/>
        <v>13</v>
      </c>
      <c r="B280" s="144" t="s">
        <v>544</v>
      </c>
      <c r="C280" s="45" t="s">
        <v>516</v>
      </c>
      <c r="D280" s="147">
        <v>300</v>
      </c>
      <c r="E280" s="130"/>
      <c r="F280" s="88"/>
      <c r="G280" s="10">
        <v>3.13</v>
      </c>
      <c r="H280" s="43"/>
      <c r="I280" s="3"/>
      <c r="J280" s="7">
        <f t="shared" si="45"/>
        <v>59604.700000000004</v>
      </c>
    </row>
    <row r="281" spans="1:10" ht="15" thickBot="1">
      <c r="A281" s="47">
        <f t="shared" si="46"/>
        <v>14</v>
      </c>
      <c r="B281" s="144" t="s">
        <v>545</v>
      </c>
      <c r="C281" s="45" t="s">
        <v>517</v>
      </c>
      <c r="D281" s="147">
        <v>600</v>
      </c>
      <c r="E281" s="130"/>
      <c r="F281" s="88"/>
      <c r="G281" s="10"/>
      <c r="H281" s="43"/>
      <c r="I281" s="3"/>
      <c r="J281" s="7">
        <f t="shared" si="45"/>
        <v>60204.700000000004</v>
      </c>
    </row>
    <row r="282" spans="1:10" ht="14.25">
      <c r="A282" s="13"/>
      <c r="B282" s="14"/>
      <c r="C282" s="84" t="s">
        <v>18</v>
      </c>
      <c r="D282" s="18">
        <f aca="true" t="shared" si="47" ref="D282:I282">SUM(D268:D281)</f>
        <v>5825</v>
      </c>
      <c r="E282" s="17">
        <f t="shared" si="47"/>
        <v>4500</v>
      </c>
      <c r="F282" s="17">
        <f t="shared" si="47"/>
        <v>0</v>
      </c>
      <c r="G282" s="28">
        <f t="shared" si="47"/>
        <v>8.98</v>
      </c>
      <c r="H282" s="16">
        <f t="shared" si="47"/>
        <v>0</v>
      </c>
      <c r="I282" s="28">
        <f t="shared" si="47"/>
        <v>191</v>
      </c>
      <c r="J282" s="32">
        <f>J267+D282+E282+F282+G282-H282-I282</f>
        <v>60204.700000000004</v>
      </c>
    </row>
    <row r="283" spans="1:10" ht="15" thickBot="1">
      <c r="A283" s="19"/>
      <c r="B283" s="19"/>
      <c r="C283" s="85" t="s">
        <v>499</v>
      </c>
      <c r="D283" s="75">
        <f aca="true" t="shared" si="48" ref="D283:J283">D282</f>
        <v>5825</v>
      </c>
      <c r="E283" s="9">
        <f t="shared" si="48"/>
        <v>4500</v>
      </c>
      <c r="F283" s="9">
        <f t="shared" si="48"/>
        <v>0</v>
      </c>
      <c r="G283" s="10">
        <f t="shared" si="48"/>
        <v>8.98</v>
      </c>
      <c r="H283" s="41">
        <f t="shared" si="48"/>
        <v>0</v>
      </c>
      <c r="I283" s="10">
        <f t="shared" si="48"/>
        <v>191</v>
      </c>
      <c r="J283" s="117">
        <f t="shared" si="48"/>
        <v>60204.700000000004</v>
      </c>
    </row>
    <row r="284" spans="1:10" ht="15" thickBot="1">
      <c r="A284" s="22"/>
      <c r="B284" s="22"/>
      <c r="C284" s="86" t="s">
        <v>546</v>
      </c>
      <c r="D284" s="122">
        <f aca="true" t="shared" si="49" ref="D284:I284">D283+D260</f>
        <v>66643</v>
      </c>
      <c r="E284" s="134">
        <f t="shared" si="49"/>
        <v>62806.56999999999</v>
      </c>
      <c r="F284" s="134">
        <f t="shared" si="49"/>
        <v>295.19</v>
      </c>
      <c r="G284" s="136">
        <f t="shared" si="49"/>
        <v>138.94</v>
      </c>
      <c r="H284" s="122">
        <f t="shared" si="49"/>
        <v>28500</v>
      </c>
      <c r="I284" s="135">
        <f t="shared" si="49"/>
        <v>41179</v>
      </c>
      <c r="J284" s="126">
        <f>D284+E284+F284+G284-H284-I284</f>
        <v>60204.7</v>
      </c>
    </row>
    <row r="286" spans="1:10" ht="18.75">
      <c r="A286" s="163" t="s">
        <v>547</v>
      </c>
      <c r="B286" s="163"/>
      <c r="C286" s="163"/>
      <c r="D286" s="163"/>
      <c r="E286" s="163"/>
      <c r="F286" s="163"/>
      <c r="G286" s="163"/>
      <c r="H286" s="163"/>
      <c r="I286" s="163"/>
      <c r="J286" s="163"/>
    </row>
    <row r="287" spans="1:10" ht="19.5" thickBot="1">
      <c r="A287" s="163" t="s">
        <v>20</v>
      </c>
      <c r="B287" s="163"/>
      <c r="C287" s="163"/>
      <c r="D287" s="163"/>
      <c r="E287" s="163"/>
      <c r="F287" s="163"/>
      <c r="G287" s="163"/>
      <c r="H287" s="163"/>
      <c r="I287" s="163"/>
      <c r="J287" s="163"/>
    </row>
    <row r="288" spans="1:10" ht="14.25">
      <c r="A288" s="164"/>
      <c r="B288" s="166" t="s">
        <v>23</v>
      </c>
      <c r="C288" s="172" t="s">
        <v>8</v>
      </c>
      <c r="D288" s="169" t="s">
        <v>9</v>
      </c>
      <c r="E288" s="170"/>
      <c r="F288" s="170"/>
      <c r="G288" s="171"/>
      <c r="H288" s="169" t="s">
        <v>10</v>
      </c>
      <c r="I288" s="171"/>
      <c r="J288" s="166" t="s">
        <v>11</v>
      </c>
    </row>
    <row r="289" spans="1:10" ht="15" thickBot="1">
      <c r="A289" s="165"/>
      <c r="B289" s="168"/>
      <c r="C289" s="173"/>
      <c r="D289" s="109" t="s">
        <v>12</v>
      </c>
      <c r="E289" s="110" t="s">
        <v>13</v>
      </c>
      <c r="F289" s="110" t="s">
        <v>14</v>
      </c>
      <c r="G289" s="111" t="s">
        <v>15</v>
      </c>
      <c r="H289" s="36" t="s">
        <v>16</v>
      </c>
      <c r="I289" s="38" t="s">
        <v>17</v>
      </c>
      <c r="J289" s="167"/>
    </row>
    <row r="290" spans="1:10" ht="14.25">
      <c r="A290" s="60"/>
      <c r="B290" s="146"/>
      <c r="C290" s="148" t="s">
        <v>95</v>
      </c>
      <c r="D290" s="153"/>
      <c r="E290" s="154"/>
      <c r="F290" s="154"/>
      <c r="G290" s="155"/>
      <c r="H290" s="156"/>
      <c r="I290" s="157"/>
      <c r="J290" s="8">
        <f>J284</f>
        <v>60204.7</v>
      </c>
    </row>
    <row r="291" spans="1:10" ht="14.25">
      <c r="A291" s="47">
        <v>1</v>
      </c>
      <c r="B291" s="144" t="s">
        <v>575</v>
      </c>
      <c r="C291" s="45" t="s">
        <v>585</v>
      </c>
      <c r="D291" s="158">
        <v>400</v>
      </c>
      <c r="E291" s="112"/>
      <c r="F291" s="113"/>
      <c r="G291" s="159">
        <v>3.57</v>
      </c>
      <c r="H291" s="160"/>
      <c r="I291" s="159"/>
      <c r="J291" s="152">
        <f>J290+D291+E291+F291+G291-H291-I291</f>
        <v>60608.27</v>
      </c>
    </row>
    <row r="292" spans="1:10" ht="14.25">
      <c r="A292" s="47">
        <f>A291+1</f>
        <v>2</v>
      </c>
      <c r="B292" s="144" t="s">
        <v>576</v>
      </c>
      <c r="C292" s="45" t="s">
        <v>586</v>
      </c>
      <c r="D292" s="158"/>
      <c r="E292" s="112">
        <v>60</v>
      </c>
      <c r="F292" s="113"/>
      <c r="G292" s="159"/>
      <c r="H292" s="156"/>
      <c r="I292" s="157"/>
      <c r="J292" s="152">
        <f>J291+D292+E292+F292+G292-H292-I292</f>
        <v>60668.27</v>
      </c>
    </row>
    <row r="293" spans="1:10" ht="14.25">
      <c r="A293" s="47">
        <f aca="true" t="shared" si="50" ref="A293:A303">A292+1</f>
        <v>3</v>
      </c>
      <c r="B293" s="144" t="s">
        <v>577</v>
      </c>
      <c r="C293" s="45" t="s">
        <v>587</v>
      </c>
      <c r="D293" s="161">
        <v>400</v>
      </c>
      <c r="E293" s="130"/>
      <c r="F293" s="114"/>
      <c r="G293" s="162">
        <v>3.34</v>
      </c>
      <c r="H293" s="156"/>
      <c r="I293" s="157"/>
      <c r="J293" s="152">
        <f aca="true" t="shared" si="51" ref="J293:J303">J292+D293+E293+F293+G293-H293-I293</f>
        <v>61071.60999999999</v>
      </c>
    </row>
    <row r="294" spans="1:10" ht="14.25">
      <c r="A294" s="47">
        <f t="shared" si="50"/>
        <v>4</v>
      </c>
      <c r="B294" s="144" t="s">
        <v>577</v>
      </c>
      <c r="C294" s="45" t="s">
        <v>586</v>
      </c>
      <c r="D294" s="161"/>
      <c r="E294" s="130">
        <v>510</v>
      </c>
      <c r="F294" s="114"/>
      <c r="G294" s="162"/>
      <c r="H294" s="156"/>
      <c r="I294" s="157"/>
      <c r="J294" s="152">
        <f t="shared" si="51"/>
        <v>61581.60999999999</v>
      </c>
    </row>
    <row r="295" spans="1:10" ht="14.25">
      <c r="A295" s="47">
        <f t="shared" si="50"/>
        <v>5</v>
      </c>
      <c r="B295" s="144" t="s">
        <v>578</v>
      </c>
      <c r="C295" s="45" t="s">
        <v>588</v>
      </c>
      <c r="D295" s="161">
        <v>400</v>
      </c>
      <c r="E295" s="130"/>
      <c r="F295" s="114"/>
      <c r="G295" s="162">
        <v>2.82</v>
      </c>
      <c r="H295" s="156"/>
      <c r="I295" s="157"/>
      <c r="J295" s="152">
        <f t="shared" si="51"/>
        <v>61984.42999999999</v>
      </c>
    </row>
    <row r="296" spans="1:10" ht="14.25">
      <c r="A296" s="47">
        <f t="shared" si="50"/>
        <v>6</v>
      </c>
      <c r="B296" s="144" t="s">
        <v>579</v>
      </c>
      <c r="C296" s="149" t="s">
        <v>509</v>
      </c>
      <c r="D296" s="161"/>
      <c r="E296" s="130">
        <v>1000</v>
      </c>
      <c r="F296" s="114"/>
      <c r="G296" s="162"/>
      <c r="H296" s="156"/>
      <c r="I296" s="157"/>
      <c r="J296" s="152">
        <f t="shared" si="51"/>
        <v>62984.42999999999</v>
      </c>
    </row>
    <row r="297" spans="1:10" ht="14.25">
      <c r="A297" s="47">
        <f t="shared" si="50"/>
        <v>7</v>
      </c>
      <c r="B297" s="144" t="s">
        <v>579</v>
      </c>
      <c r="C297" s="45" t="s">
        <v>589</v>
      </c>
      <c r="D297" s="161"/>
      <c r="E297" s="130">
        <v>200</v>
      </c>
      <c r="F297" s="114"/>
      <c r="G297" s="162"/>
      <c r="H297" s="156"/>
      <c r="I297" s="157"/>
      <c r="J297" s="152">
        <f t="shared" si="51"/>
        <v>63184.42999999999</v>
      </c>
    </row>
    <row r="298" spans="1:10" ht="14.25">
      <c r="A298" s="47">
        <f t="shared" si="50"/>
        <v>8</v>
      </c>
      <c r="B298" s="144" t="s">
        <v>580</v>
      </c>
      <c r="C298" s="149" t="s">
        <v>590</v>
      </c>
      <c r="D298" s="161">
        <v>1200</v>
      </c>
      <c r="E298" s="130"/>
      <c r="F298" s="114"/>
      <c r="G298" s="162"/>
      <c r="H298" s="156"/>
      <c r="I298" s="157"/>
      <c r="J298" s="152">
        <f t="shared" si="51"/>
        <v>64384.42999999999</v>
      </c>
    </row>
    <row r="299" spans="1:10" ht="14.25">
      <c r="A299" s="47">
        <f t="shared" si="50"/>
        <v>9</v>
      </c>
      <c r="B299" s="144" t="s">
        <v>580</v>
      </c>
      <c r="C299" s="149" t="s">
        <v>593</v>
      </c>
      <c r="D299" s="161"/>
      <c r="E299" s="130"/>
      <c r="F299" s="114"/>
      <c r="G299" s="162"/>
      <c r="H299" s="156"/>
      <c r="I299" s="157">
        <v>780</v>
      </c>
      <c r="J299" s="152">
        <f t="shared" si="51"/>
        <v>63604.42999999999</v>
      </c>
    </row>
    <row r="300" spans="1:10" ht="14.25">
      <c r="A300" s="47">
        <f t="shared" si="50"/>
        <v>10</v>
      </c>
      <c r="B300" s="144" t="s">
        <v>581</v>
      </c>
      <c r="C300" s="45" t="s">
        <v>591</v>
      </c>
      <c r="D300" s="161"/>
      <c r="E300" s="130"/>
      <c r="F300" s="114">
        <v>37.95</v>
      </c>
      <c r="G300" s="162"/>
      <c r="H300" s="156"/>
      <c r="I300" s="157"/>
      <c r="J300" s="152">
        <f t="shared" si="51"/>
        <v>63642.37999999999</v>
      </c>
    </row>
    <row r="301" spans="1:10" ht="14.25">
      <c r="A301" s="47">
        <f t="shared" si="50"/>
        <v>11</v>
      </c>
      <c r="B301" s="144" t="s">
        <v>582</v>
      </c>
      <c r="C301" s="149" t="s">
        <v>592</v>
      </c>
      <c r="D301" s="161"/>
      <c r="E301" s="130"/>
      <c r="F301" s="114"/>
      <c r="G301" s="162"/>
      <c r="H301" s="156">
        <v>2000</v>
      </c>
      <c r="I301" s="157"/>
      <c r="J301" s="152">
        <f t="shared" si="51"/>
        <v>61642.37999999999</v>
      </c>
    </row>
    <row r="302" spans="1:10" ht="14.25">
      <c r="A302" s="47">
        <f t="shared" si="50"/>
        <v>12</v>
      </c>
      <c r="B302" s="144" t="s">
        <v>583</v>
      </c>
      <c r="C302" s="45" t="s">
        <v>594</v>
      </c>
      <c r="D302" s="161">
        <v>200</v>
      </c>
      <c r="E302" s="130"/>
      <c r="F302" s="114"/>
      <c r="G302" s="162">
        <v>1.99</v>
      </c>
      <c r="H302" s="156"/>
      <c r="I302" s="157"/>
      <c r="J302" s="152">
        <f t="shared" si="51"/>
        <v>61844.36999999999</v>
      </c>
    </row>
    <row r="303" spans="1:10" ht="15" thickBot="1">
      <c r="A303" s="47">
        <f t="shared" si="50"/>
        <v>13</v>
      </c>
      <c r="B303" s="144" t="s">
        <v>584</v>
      </c>
      <c r="C303" s="45" t="s">
        <v>595</v>
      </c>
      <c r="D303" s="161">
        <v>400</v>
      </c>
      <c r="E303" s="130"/>
      <c r="F303" s="114"/>
      <c r="G303" s="162">
        <v>4.64</v>
      </c>
      <c r="H303" s="156"/>
      <c r="I303" s="157"/>
      <c r="J303" s="152">
        <f t="shared" si="51"/>
        <v>62249.00999999999</v>
      </c>
    </row>
    <row r="304" spans="1:10" ht="14.25">
      <c r="A304" s="13"/>
      <c r="B304" s="14"/>
      <c r="C304" s="84" t="s">
        <v>18</v>
      </c>
      <c r="D304" s="18">
        <f aca="true" t="shared" si="52" ref="D304:I304">SUM(D291:D303)</f>
        <v>3000</v>
      </c>
      <c r="E304" s="17">
        <f t="shared" si="52"/>
        <v>1770</v>
      </c>
      <c r="F304" s="17">
        <f t="shared" si="52"/>
        <v>37.95</v>
      </c>
      <c r="G304" s="28">
        <f t="shared" si="52"/>
        <v>16.36</v>
      </c>
      <c r="H304" s="16">
        <f t="shared" si="52"/>
        <v>2000</v>
      </c>
      <c r="I304" s="28">
        <f t="shared" si="52"/>
        <v>780</v>
      </c>
      <c r="J304" s="32">
        <f>J290+D304+E304+F304+G304-H304-I304</f>
        <v>62249.009999999995</v>
      </c>
    </row>
    <row r="305" spans="1:10" ht="15" thickBot="1">
      <c r="A305" s="19"/>
      <c r="B305" s="19"/>
      <c r="C305" s="85" t="s">
        <v>596</v>
      </c>
      <c r="D305" s="75">
        <f aca="true" t="shared" si="53" ref="D305:J305">D304</f>
        <v>3000</v>
      </c>
      <c r="E305" s="9">
        <f t="shared" si="53"/>
        <v>1770</v>
      </c>
      <c r="F305" s="9">
        <f t="shared" si="53"/>
        <v>37.95</v>
      </c>
      <c r="G305" s="10">
        <f t="shared" si="53"/>
        <v>16.36</v>
      </c>
      <c r="H305" s="41">
        <f t="shared" si="53"/>
        <v>2000</v>
      </c>
      <c r="I305" s="10">
        <f t="shared" si="53"/>
        <v>780</v>
      </c>
      <c r="J305" s="117">
        <f t="shared" si="53"/>
        <v>62249.009999999995</v>
      </c>
    </row>
    <row r="306" spans="1:10" ht="15" thickBot="1">
      <c r="A306" s="22"/>
      <c r="B306" s="22"/>
      <c r="C306" s="86" t="s">
        <v>597</v>
      </c>
      <c r="D306" s="122">
        <f aca="true" t="shared" si="54" ref="D306:I306">D305+D284</f>
        <v>69643</v>
      </c>
      <c r="E306" s="134">
        <f t="shared" si="54"/>
        <v>64576.56999999999</v>
      </c>
      <c r="F306" s="134">
        <f t="shared" si="54"/>
        <v>333.14</v>
      </c>
      <c r="G306" s="136">
        <f t="shared" si="54"/>
        <v>155.3</v>
      </c>
      <c r="H306" s="122">
        <f t="shared" si="54"/>
        <v>30500</v>
      </c>
      <c r="I306" s="135">
        <f t="shared" si="54"/>
        <v>41959</v>
      </c>
      <c r="J306" s="126">
        <f>D306+E306+F306+G306-H306-I306</f>
        <v>62249.01000000001</v>
      </c>
    </row>
  </sheetData>
  <mergeCells count="104">
    <mergeCell ref="A263:J263"/>
    <mergeCell ref="A264:J264"/>
    <mergeCell ref="A265:A266"/>
    <mergeCell ref="B265:B266"/>
    <mergeCell ref="C265:C266"/>
    <mergeCell ref="D265:G265"/>
    <mergeCell ref="H265:I265"/>
    <mergeCell ref="J265:J266"/>
    <mergeCell ref="A248:J248"/>
    <mergeCell ref="A249:J249"/>
    <mergeCell ref="A250:A251"/>
    <mergeCell ref="B250:B251"/>
    <mergeCell ref="C250:C251"/>
    <mergeCell ref="D250:G250"/>
    <mergeCell ref="H250:I250"/>
    <mergeCell ref="J250:J251"/>
    <mergeCell ref="A150:J150"/>
    <mergeCell ref="A151:J151"/>
    <mergeCell ref="A152:A153"/>
    <mergeCell ref="B152:B153"/>
    <mergeCell ref="C152:C153"/>
    <mergeCell ref="D152:G152"/>
    <mergeCell ref="H152:I152"/>
    <mergeCell ref="J152:J153"/>
    <mergeCell ref="A132:J132"/>
    <mergeCell ref="A133:J133"/>
    <mergeCell ref="A134:A135"/>
    <mergeCell ref="B134:B135"/>
    <mergeCell ref="C134:C135"/>
    <mergeCell ref="D134:G134"/>
    <mergeCell ref="H134:I134"/>
    <mergeCell ref="J134:J135"/>
    <mergeCell ref="A40:J40"/>
    <mergeCell ref="A41:J41"/>
    <mergeCell ref="A42:A43"/>
    <mergeCell ref="B42:B43"/>
    <mergeCell ref="C42:C43"/>
    <mergeCell ref="D42:G42"/>
    <mergeCell ref="H42:I42"/>
    <mergeCell ref="J42:J43"/>
    <mergeCell ref="A23:J23"/>
    <mergeCell ref="A24:J24"/>
    <mergeCell ref="A26:A27"/>
    <mergeCell ref="B26:B27"/>
    <mergeCell ref="C26:C27"/>
    <mergeCell ref="D26:G26"/>
    <mergeCell ref="H26:I26"/>
    <mergeCell ref="J26:J27"/>
    <mergeCell ref="A1:J1"/>
    <mergeCell ref="A4:A5"/>
    <mergeCell ref="B4:B5"/>
    <mergeCell ref="C4:C5"/>
    <mergeCell ref="D4:G4"/>
    <mergeCell ref="H4:I4"/>
    <mergeCell ref="J4:J5"/>
    <mergeCell ref="A2:J2"/>
    <mergeCell ref="A50:J50"/>
    <mergeCell ref="A51:J51"/>
    <mergeCell ref="A53:A54"/>
    <mergeCell ref="B53:B54"/>
    <mergeCell ref="C53:C54"/>
    <mergeCell ref="D53:G53"/>
    <mergeCell ref="H53:I53"/>
    <mergeCell ref="J53:J54"/>
    <mergeCell ref="A75:J75"/>
    <mergeCell ref="A76:J76"/>
    <mergeCell ref="A77:A78"/>
    <mergeCell ref="B77:B78"/>
    <mergeCell ref="C77:C78"/>
    <mergeCell ref="D77:G77"/>
    <mergeCell ref="H77:I77"/>
    <mergeCell ref="J77:J78"/>
    <mergeCell ref="A113:J113"/>
    <mergeCell ref="A114:J114"/>
    <mergeCell ref="A115:A116"/>
    <mergeCell ref="B115:B116"/>
    <mergeCell ref="C115:C116"/>
    <mergeCell ref="D115:G115"/>
    <mergeCell ref="H115:I115"/>
    <mergeCell ref="J115:J116"/>
    <mergeCell ref="A187:J187"/>
    <mergeCell ref="A188:J188"/>
    <mergeCell ref="A189:A190"/>
    <mergeCell ref="B189:B190"/>
    <mergeCell ref="C189:C190"/>
    <mergeCell ref="D189:G189"/>
    <mergeCell ref="H189:I189"/>
    <mergeCell ref="J189:J190"/>
    <mergeCell ref="A226:J226"/>
    <mergeCell ref="A227:J227"/>
    <mergeCell ref="A228:A229"/>
    <mergeCell ref="B228:B229"/>
    <mergeCell ref="C228:C229"/>
    <mergeCell ref="D228:G228"/>
    <mergeCell ref="H228:I228"/>
    <mergeCell ref="J228:J229"/>
    <mergeCell ref="A286:J286"/>
    <mergeCell ref="A287:J287"/>
    <mergeCell ref="A288:A289"/>
    <mergeCell ref="B288:B289"/>
    <mergeCell ref="C288:C289"/>
    <mergeCell ref="D288:G288"/>
    <mergeCell ref="H288:I288"/>
    <mergeCell ref="J288:J289"/>
  </mergeCells>
  <printOptions horizontalCentered="1" verticalCentered="1"/>
  <pageMargins left="0" right="0" top="0" bottom="0" header="0.5118110236220472" footer="0.5118110236220472"/>
  <pageSetup horizontalDpi="200" verticalDpi="2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33">
      <selection activeCell="D58" sqref="D58"/>
    </sheetView>
  </sheetViews>
  <sheetFormatPr defaultColWidth="9.00390625" defaultRowHeight="14.25"/>
  <cols>
    <col min="1" max="1" width="3.375" style="52" customWidth="1"/>
    <col min="2" max="2" width="9.875" style="52" customWidth="1"/>
    <col min="3" max="3" width="36.25390625" style="53" customWidth="1"/>
    <col min="4" max="4" width="9.375" style="52" bestFit="1" customWidth="1"/>
    <col min="5" max="7" width="9.00390625" style="52" customWidth="1"/>
    <col min="8" max="8" width="9.375" style="52" bestFit="1" customWidth="1"/>
    <col min="9" max="9" width="9.00390625" style="52" customWidth="1"/>
    <col min="10" max="10" width="10.875" style="52" customWidth="1"/>
    <col min="11" max="16384" width="9.00390625" style="53" customWidth="1"/>
  </cols>
  <sheetData>
    <row r="1" spans="1:10" s="51" customFormat="1" ht="18.75">
      <c r="A1" s="163" t="s">
        <v>115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s="51" customFormat="1" ht="18.75">
      <c r="A2" s="163" t="s">
        <v>42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s="51" customFormat="1" ht="19.5" thickBot="1">
      <c r="A3" s="163" t="s">
        <v>116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54" customFormat="1" ht="15.75" customHeight="1">
      <c r="A4" s="169"/>
      <c r="B4" s="170" t="s">
        <v>7</v>
      </c>
      <c r="C4" s="171" t="s">
        <v>8</v>
      </c>
      <c r="D4" s="169" t="s">
        <v>9</v>
      </c>
      <c r="E4" s="170"/>
      <c r="F4" s="170"/>
      <c r="G4" s="171"/>
      <c r="H4" s="169" t="s">
        <v>10</v>
      </c>
      <c r="I4" s="171"/>
      <c r="J4" s="166" t="s">
        <v>11</v>
      </c>
    </row>
    <row r="5" spans="1:10" s="54" customFormat="1" ht="15" thickBot="1">
      <c r="A5" s="174"/>
      <c r="B5" s="175"/>
      <c r="C5" s="176"/>
      <c r="D5" s="36" t="s">
        <v>12</v>
      </c>
      <c r="E5" s="37" t="s">
        <v>13</v>
      </c>
      <c r="F5" s="37" t="s">
        <v>14</v>
      </c>
      <c r="G5" s="38" t="s">
        <v>15</v>
      </c>
      <c r="H5" s="36" t="s">
        <v>16</v>
      </c>
      <c r="I5" s="38" t="s">
        <v>17</v>
      </c>
      <c r="J5" s="167"/>
    </row>
    <row r="6" spans="1:10" ht="14.25">
      <c r="A6" s="60">
        <v>1</v>
      </c>
      <c r="B6" s="13">
        <v>2005</v>
      </c>
      <c r="C6" s="69" t="s">
        <v>40</v>
      </c>
      <c r="D6" s="63">
        <f>'[1]邮电卡'!D15</f>
        <v>0</v>
      </c>
      <c r="E6" s="12">
        <f>'[1]邮电卡'!E15</f>
        <v>2205.7</v>
      </c>
      <c r="F6" s="12">
        <f>'[1]邮电卡'!F15</f>
        <v>0</v>
      </c>
      <c r="G6" s="43">
        <f>'[1]邮电卡'!G15</f>
        <v>0</v>
      </c>
      <c r="H6" s="12">
        <f>'[1]邮电卡'!H15</f>
        <v>0</v>
      </c>
      <c r="I6" s="43">
        <f>'[1]邮电卡'!I15</f>
        <v>628</v>
      </c>
      <c r="J6" s="8">
        <f>SUM(D6:G6)-H6-I6</f>
        <v>1577.6999999999998</v>
      </c>
    </row>
    <row r="7" spans="1:10" ht="14.25">
      <c r="A7" s="47">
        <f>A6+1</f>
        <v>2</v>
      </c>
      <c r="B7" s="19">
        <v>2006</v>
      </c>
      <c r="C7" s="70" t="s">
        <v>40</v>
      </c>
      <c r="D7" s="64">
        <f>'[1]邮电卡'!D103</f>
        <v>75821</v>
      </c>
      <c r="E7" s="7">
        <f>'[1]邮电卡'!E103</f>
        <v>17450.5</v>
      </c>
      <c r="F7" s="7">
        <f>'[1]邮电卡'!F103</f>
        <v>108.59</v>
      </c>
      <c r="G7" s="21">
        <f>'[1]邮电卡'!G103</f>
        <v>36.760000000000005</v>
      </c>
      <c r="H7" s="7">
        <f>'[1]邮电卡'!H103</f>
        <v>45218</v>
      </c>
      <c r="I7" s="21">
        <f>'[1]邮电卡'!I103</f>
        <v>5175.7</v>
      </c>
      <c r="J7" s="7">
        <f>J6+D7+E7+F7+G7-H7-I7</f>
        <v>44600.84999999999</v>
      </c>
    </row>
    <row r="8" spans="1:10" ht="14.25">
      <c r="A8" s="47">
        <f aca="true" t="shared" si="0" ref="A8:A53">A7+1</f>
        <v>3</v>
      </c>
      <c r="B8" s="19">
        <v>2007.01</v>
      </c>
      <c r="C8" s="70" t="s">
        <v>40</v>
      </c>
      <c r="D8" s="64">
        <f>'[1]邮电卡'!D185</f>
        <v>23760</v>
      </c>
      <c r="E8" s="7">
        <v>2366</v>
      </c>
      <c r="F8" s="7">
        <v>0</v>
      </c>
      <c r="G8" s="29">
        <v>55.26</v>
      </c>
      <c r="H8" s="7">
        <v>0</v>
      </c>
      <c r="I8" s="29">
        <v>2709.01</v>
      </c>
      <c r="J8" s="7">
        <f aca="true" t="shared" si="1" ref="J8:J53">J7+D8+E8+F8+G8-H8-I8</f>
        <v>68073.09999999999</v>
      </c>
    </row>
    <row r="9" spans="1:10" ht="14.25">
      <c r="A9" s="47">
        <f t="shared" si="0"/>
        <v>4</v>
      </c>
      <c r="B9" s="19">
        <v>2007.02</v>
      </c>
      <c r="C9" s="70" t="s">
        <v>40</v>
      </c>
      <c r="D9" s="64">
        <f>'[1]邮电卡'!D221</f>
        <v>8625</v>
      </c>
      <c r="E9" s="7">
        <f>'[1]邮电卡'!E221</f>
        <v>1483.3</v>
      </c>
      <c r="F9" s="7">
        <f>'[1]邮电卡'!F221</f>
        <v>0</v>
      </c>
      <c r="G9" s="21">
        <f>'[1]邮电卡'!G221</f>
        <v>25.610000000000007</v>
      </c>
      <c r="H9" s="7">
        <f>'[1]邮电卡'!H221</f>
        <v>6900</v>
      </c>
      <c r="I9" s="21">
        <f>'[1]邮电卡'!I221</f>
        <v>24</v>
      </c>
      <c r="J9" s="7">
        <f t="shared" si="1"/>
        <v>71283.01</v>
      </c>
    </row>
    <row r="10" spans="1:10" ht="14.25">
      <c r="A10" s="47">
        <f t="shared" si="0"/>
        <v>5</v>
      </c>
      <c r="B10" s="19">
        <v>2007.03</v>
      </c>
      <c r="C10" s="70" t="s">
        <v>40</v>
      </c>
      <c r="D10" s="64">
        <f>'[1]邮电卡'!D286</f>
        <v>7100</v>
      </c>
      <c r="E10" s="7">
        <f>'[1]邮电卡'!E286</f>
        <v>1800</v>
      </c>
      <c r="F10" s="7">
        <f>'[1]邮电卡'!F286</f>
        <v>76.78</v>
      </c>
      <c r="G10" s="21">
        <f>'[1]邮电卡'!G286</f>
        <v>10.530000000000001</v>
      </c>
      <c r="H10" s="7">
        <f>'[1]邮电卡'!H286</f>
        <v>57525</v>
      </c>
      <c r="I10" s="21">
        <f>'[1]邮电卡'!I286</f>
        <v>142.8</v>
      </c>
      <c r="J10" s="7">
        <f t="shared" si="1"/>
        <v>22602.519999999993</v>
      </c>
    </row>
    <row r="11" spans="1:10" ht="14.25">
      <c r="A11" s="89">
        <f t="shared" si="0"/>
        <v>6</v>
      </c>
      <c r="B11" s="90">
        <v>2007.03</v>
      </c>
      <c r="C11" s="91" t="s">
        <v>41</v>
      </c>
      <c r="D11" s="93">
        <f>'[1]农行卡'!D13</f>
        <v>0</v>
      </c>
      <c r="E11" s="94">
        <f>'[1]农行卡'!E13</f>
        <v>100</v>
      </c>
      <c r="F11" s="94">
        <f>'[1]农行卡'!F13</f>
        <v>0.01</v>
      </c>
      <c r="G11" s="95">
        <f>'[1]农行卡'!G13</f>
        <v>0</v>
      </c>
      <c r="H11" s="94">
        <f>'[1]农行卡'!H13</f>
        <v>0</v>
      </c>
      <c r="I11" s="95">
        <f>'[1]农行卡'!I13</f>
        <v>5</v>
      </c>
      <c r="J11" s="7">
        <f t="shared" si="1"/>
        <v>22697.52999999999</v>
      </c>
    </row>
    <row r="12" spans="1:10" ht="14.25">
      <c r="A12" s="47">
        <f t="shared" si="0"/>
        <v>7</v>
      </c>
      <c r="B12" s="19">
        <v>2007.04</v>
      </c>
      <c r="C12" s="70" t="s">
        <v>40</v>
      </c>
      <c r="D12" s="64">
        <f>'[1]邮电卡'!D319</f>
        <v>3425</v>
      </c>
      <c r="E12" s="7">
        <f>'[1]邮电卡'!E319</f>
        <v>5000</v>
      </c>
      <c r="F12" s="7">
        <f>'[1]邮电卡'!F319</f>
        <v>0</v>
      </c>
      <c r="G12" s="21">
        <f>'[1]邮电卡'!G319</f>
        <v>30.229999999999997</v>
      </c>
      <c r="H12" s="7">
        <f>'[1]邮电卡'!H319</f>
        <v>0</v>
      </c>
      <c r="I12" s="21">
        <f>'[1]邮电卡'!I319</f>
        <v>7</v>
      </c>
      <c r="J12" s="7">
        <f t="shared" si="1"/>
        <v>31145.75999999999</v>
      </c>
    </row>
    <row r="13" spans="1:10" ht="14.25">
      <c r="A13" s="89">
        <f t="shared" si="0"/>
        <v>8</v>
      </c>
      <c r="B13" s="90">
        <v>2007.04</v>
      </c>
      <c r="C13" s="91" t="s">
        <v>41</v>
      </c>
      <c r="D13" s="93">
        <f>'[1]农行卡'!D26</f>
        <v>600</v>
      </c>
      <c r="E13" s="94">
        <f>'[1]农行卡'!E26</f>
        <v>1400</v>
      </c>
      <c r="F13" s="94">
        <f>'[1]农行卡'!F26</f>
        <v>0</v>
      </c>
      <c r="G13" s="95">
        <f>'[1]农行卡'!G26</f>
        <v>0</v>
      </c>
      <c r="H13" s="94">
        <f>'[1]农行卡'!H26</f>
        <v>0</v>
      </c>
      <c r="I13" s="95">
        <f>'[1]农行卡'!I26</f>
        <v>10</v>
      </c>
      <c r="J13" s="7">
        <f t="shared" si="1"/>
        <v>33135.759999999995</v>
      </c>
    </row>
    <row r="14" spans="1:10" ht="14.25">
      <c r="A14" s="47">
        <f t="shared" si="0"/>
        <v>9</v>
      </c>
      <c r="B14" s="19">
        <v>2007.05</v>
      </c>
      <c r="C14" s="70" t="s">
        <v>117</v>
      </c>
      <c r="D14" s="64">
        <f>'[1]邮电卡'!D360</f>
        <v>5350</v>
      </c>
      <c r="E14" s="7">
        <f>'[1]邮电卡'!E360</f>
        <v>350</v>
      </c>
      <c r="F14" s="7">
        <f>'[1]邮电卡'!F360</f>
        <v>0</v>
      </c>
      <c r="G14" s="21">
        <f>'[1]邮电卡'!G360</f>
        <v>17.37</v>
      </c>
      <c r="H14" s="7">
        <f>'[1]邮电卡'!H360</f>
        <v>0</v>
      </c>
      <c r="I14" s="21">
        <f>'[1]邮电卡'!I360</f>
        <v>2</v>
      </c>
      <c r="J14" s="7">
        <f t="shared" si="1"/>
        <v>38851.13</v>
      </c>
    </row>
    <row r="15" spans="1:10" ht="14.25">
      <c r="A15" s="89">
        <f t="shared" si="0"/>
        <v>10</v>
      </c>
      <c r="B15" s="90">
        <v>2007.05</v>
      </c>
      <c r="C15" s="91" t="s">
        <v>118</v>
      </c>
      <c r="D15" s="93">
        <f>'[1]农行卡'!D58</f>
        <v>1118</v>
      </c>
      <c r="E15" s="94">
        <f>'[1]农行卡'!E58</f>
        <v>2780</v>
      </c>
      <c r="F15" s="94">
        <f>'[1]农行卡'!F58</f>
        <v>0</v>
      </c>
      <c r="G15" s="95">
        <f>'[1]农行卡'!G58</f>
        <v>0</v>
      </c>
      <c r="H15" s="94">
        <f>'[1]农行卡'!H58</f>
        <v>0</v>
      </c>
      <c r="I15" s="95">
        <f>'[1]农行卡'!I58</f>
        <v>1500</v>
      </c>
      <c r="J15" s="7">
        <f t="shared" si="1"/>
        <v>41249.13</v>
      </c>
    </row>
    <row r="16" spans="1:10" ht="14.25">
      <c r="A16" s="47">
        <f t="shared" si="0"/>
        <v>11</v>
      </c>
      <c r="B16" s="19">
        <v>2007.06</v>
      </c>
      <c r="C16" s="70" t="s">
        <v>117</v>
      </c>
      <c r="D16" s="64">
        <f>'[1]邮电卡'!D402</f>
        <v>6425</v>
      </c>
      <c r="E16" s="7">
        <f>'[1]邮电卡'!E402</f>
        <v>360</v>
      </c>
      <c r="F16" s="7">
        <f>'[1]邮电卡'!F402</f>
        <v>45.97</v>
      </c>
      <c r="G16" s="21">
        <f>'[1]邮电卡'!G402</f>
        <v>9.860000000000001</v>
      </c>
      <c r="H16" s="7">
        <f>'[1]邮电卡'!H402</f>
        <v>0</v>
      </c>
      <c r="I16" s="21">
        <f>'[1]邮电卡'!I402</f>
        <v>512</v>
      </c>
      <c r="J16" s="7">
        <f t="shared" si="1"/>
        <v>47577.96</v>
      </c>
    </row>
    <row r="17" spans="1:10" ht="14.25">
      <c r="A17" s="89">
        <f t="shared" si="0"/>
        <v>12</v>
      </c>
      <c r="B17" s="90">
        <v>2007.06</v>
      </c>
      <c r="C17" s="91" t="s">
        <v>118</v>
      </c>
      <c r="D17" s="93">
        <f>'[1]农行卡'!D69</f>
        <v>400</v>
      </c>
      <c r="E17" s="94">
        <f>'[1]农行卡'!E69</f>
        <v>200</v>
      </c>
      <c r="F17" s="94">
        <f>'[1]农行卡'!F69</f>
        <v>3.49</v>
      </c>
      <c r="G17" s="95">
        <f>'[1]农行卡'!G69</f>
        <v>0</v>
      </c>
      <c r="H17" s="94">
        <f>'[1]农行卡'!H69</f>
        <v>0</v>
      </c>
      <c r="I17" s="95">
        <f>'[1]农行卡'!I69</f>
        <v>0</v>
      </c>
      <c r="J17" s="7">
        <f t="shared" si="1"/>
        <v>48181.45</v>
      </c>
    </row>
    <row r="18" spans="1:10" ht="14.25">
      <c r="A18" s="47">
        <f t="shared" si="0"/>
        <v>13</v>
      </c>
      <c r="B18" s="19">
        <v>2007.07</v>
      </c>
      <c r="C18" s="70" t="s">
        <v>117</v>
      </c>
      <c r="D18" s="64">
        <f>'[1]邮电卡'!D479</f>
        <v>22790</v>
      </c>
      <c r="E18" s="7">
        <f>'[1]邮电卡'!E479</f>
        <v>0</v>
      </c>
      <c r="F18" s="7">
        <f>'[1]邮电卡'!F479</f>
        <v>0</v>
      </c>
      <c r="G18" s="21">
        <f>'[1]邮电卡'!G479</f>
        <v>70.63999999999999</v>
      </c>
      <c r="H18" s="7">
        <f>'[1]邮电卡'!H479</f>
        <v>0</v>
      </c>
      <c r="I18" s="21">
        <f>'[1]邮电卡'!I479</f>
        <v>511.02</v>
      </c>
      <c r="J18" s="7">
        <f t="shared" si="1"/>
        <v>70531.06999999999</v>
      </c>
    </row>
    <row r="19" spans="1:10" ht="14.25">
      <c r="A19" s="89">
        <f t="shared" si="0"/>
        <v>14</v>
      </c>
      <c r="B19" s="90">
        <v>2007.07</v>
      </c>
      <c r="C19" s="91" t="s">
        <v>118</v>
      </c>
      <c r="D19" s="93">
        <f>'[1]农行卡'!D88</f>
        <v>3000</v>
      </c>
      <c r="E19" s="94">
        <f>'[1]农行卡'!E88</f>
        <v>0</v>
      </c>
      <c r="F19" s="94">
        <f>'[1]农行卡'!F88</f>
        <v>0</v>
      </c>
      <c r="G19" s="95">
        <f>'[1]农行卡'!G88</f>
        <v>0.69</v>
      </c>
      <c r="H19" s="94">
        <f>'[1]农行卡'!H88</f>
        <v>0</v>
      </c>
      <c r="I19" s="95">
        <f>'[1]农行卡'!I88</f>
        <v>4.5</v>
      </c>
      <c r="J19" s="7">
        <f t="shared" si="1"/>
        <v>73527.26</v>
      </c>
    </row>
    <row r="20" spans="1:10" ht="14.25">
      <c r="A20" s="47">
        <f t="shared" si="0"/>
        <v>15</v>
      </c>
      <c r="B20" s="19">
        <v>2007.08</v>
      </c>
      <c r="C20" s="70" t="s">
        <v>117</v>
      </c>
      <c r="D20" s="64">
        <f>'[1]邮电卡'!D585</f>
        <v>42100</v>
      </c>
      <c r="E20" s="7">
        <f>'[1]邮电卡'!E585</f>
        <v>100</v>
      </c>
      <c r="F20" s="7">
        <f>'[1]邮电卡'!F585</f>
        <v>0</v>
      </c>
      <c r="G20" s="21">
        <f>'[1]邮电卡'!G585</f>
        <v>96.66999999999999</v>
      </c>
      <c r="H20" s="7">
        <f>'[1]邮电卡'!H585</f>
        <v>0</v>
      </c>
      <c r="I20" s="21">
        <f>'[1]邮电卡'!I585</f>
        <v>4.02</v>
      </c>
      <c r="J20" s="7">
        <f t="shared" si="1"/>
        <v>115819.90999999999</v>
      </c>
    </row>
    <row r="21" spans="1:10" ht="14.25">
      <c r="A21" s="89">
        <f t="shared" si="0"/>
        <v>16</v>
      </c>
      <c r="B21" s="90">
        <v>2007.08</v>
      </c>
      <c r="C21" s="91" t="s">
        <v>118</v>
      </c>
      <c r="D21" s="93">
        <f>'[1]农行卡'!D107</f>
        <v>10600</v>
      </c>
      <c r="E21" s="94">
        <f>'[1]农行卡'!E107</f>
        <v>1500</v>
      </c>
      <c r="F21" s="94">
        <f>'[1]农行卡'!F107</f>
        <v>0</v>
      </c>
      <c r="G21" s="95">
        <f>'[1]农行卡'!G107</f>
        <v>17.44</v>
      </c>
      <c r="H21" s="94">
        <f>'[1]农行卡'!H107</f>
        <v>0</v>
      </c>
      <c r="I21" s="95">
        <f>'[1]农行卡'!I107</f>
        <v>1355</v>
      </c>
      <c r="J21" s="7">
        <f t="shared" si="1"/>
        <v>126582.34999999999</v>
      </c>
    </row>
    <row r="22" spans="1:10" ht="14.25">
      <c r="A22" s="47">
        <f t="shared" si="0"/>
        <v>17</v>
      </c>
      <c r="B22" s="19">
        <v>2007.09</v>
      </c>
      <c r="C22" s="70" t="s">
        <v>117</v>
      </c>
      <c r="D22" s="64">
        <f>'[1]邮电卡'!D637</f>
        <v>10660</v>
      </c>
      <c r="E22" s="7">
        <f>'[1]邮电卡'!E637</f>
        <v>0</v>
      </c>
      <c r="F22" s="7">
        <f>'[1]邮电卡'!F637</f>
        <v>130.35</v>
      </c>
      <c r="G22" s="21">
        <f>'[1]邮电卡'!G637</f>
        <v>18.26</v>
      </c>
      <c r="H22" s="7">
        <f>'[1]邮电卡'!H637</f>
        <v>48310</v>
      </c>
      <c r="I22" s="21">
        <f>'[1]邮电卡'!I637</f>
        <v>34</v>
      </c>
      <c r="J22" s="7">
        <f t="shared" si="1"/>
        <v>89046.95999999999</v>
      </c>
    </row>
    <row r="23" spans="1:10" ht="14.25">
      <c r="A23" s="89">
        <f t="shared" si="0"/>
        <v>18</v>
      </c>
      <c r="B23" s="90">
        <v>2007.09</v>
      </c>
      <c r="C23" s="91" t="s">
        <v>118</v>
      </c>
      <c r="D23" s="93">
        <f>'[1]农行卡'!D125</f>
        <v>8700</v>
      </c>
      <c r="E23" s="94">
        <f>'[1]农行卡'!E125</f>
        <v>1079</v>
      </c>
      <c r="F23" s="94">
        <f>'[1]农行卡'!F125</f>
        <v>25.040000000000003</v>
      </c>
      <c r="G23" s="95">
        <f>'[1]农行卡'!G125</f>
        <v>1.76</v>
      </c>
      <c r="H23" s="94">
        <f>'[1]农行卡'!H125</f>
        <v>0</v>
      </c>
      <c r="I23" s="95">
        <f>'[1]农行卡'!I125</f>
        <v>250</v>
      </c>
      <c r="J23" s="7">
        <f t="shared" si="1"/>
        <v>98602.75999999998</v>
      </c>
    </row>
    <row r="24" spans="1:10" ht="14.25">
      <c r="A24" s="47">
        <f t="shared" si="0"/>
        <v>19</v>
      </c>
      <c r="B24" s="7">
        <v>2007.1</v>
      </c>
      <c r="C24" s="70" t="s">
        <v>117</v>
      </c>
      <c r="D24" s="64">
        <f>'[1]邮电卡'!D675</f>
        <v>8900</v>
      </c>
      <c r="E24" s="7">
        <f>'[1]邮电卡'!E675</f>
        <v>1100</v>
      </c>
      <c r="F24" s="7">
        <f>'[1]邮电卡'!F675</f>
        <v>0</v>
      </c>
      <c r="G24" s="21">
        <f>'[1]邮电卡'!G675</f>
        <v>32.11</v>
      </c>
      <c r="H24" s="7">
        <f>'[1]邮电卡'!H675</f>
        <v>19380</v>
      </c>
      <c r="I24" s="21">
        <f>'[1]邮电卡'!I675</f>
        <v>6.52</v>
      </c>
      <c r="J24" s="7">
        <f t="shared" si="1"/>
        <v>89248.34999999998</v>
      </c>
    </row>
    <row r="25" spans="1:10" ht="14.25">
      <c r="A25" s="89">
        <f t="shared" si="0"/>
        <v>20</v>
      </c>
      <c r="B25" s="94">
        <v>2007.1</v>
      </c>
      <c r="C25" s="91" t="s">
        <v>118</v>
      </c>
      <c r="D25" s="93">
        <f>'[1]农行卡'!D137</f>
        <v>1200</v>
      </c>
      <c r="E25" s="94">
        <f>'[1]农行卡'!E137</f>
        <v>1200</v>
      </c>
      <c r="F25" s="94">
        <f>'[1]农行卡'!F137</f>
        <v>0</v>
      </c>
      <c r="G25" s="95">
        <f>'[1]农行卡'!G137</f>
        <v>0</v>
      </c>
      <c r="H25" s="94">
        <f>'[1]农行卡'!H137</f>
        <v>3300</v>
      </c>
      <c r="I25" s="95">
        <f>'[1]农行卡'!I137</f>
        <v>16.5</v>
      </c>
      <c r="J25" s="7">
        <f t="shared" si="1"/>
        <v>88331.84999999998</v>
      </c>
    </row>
    <row r="26" spans="1:10" ht="14.25">
      <c r="A26" s="47">
        <f t="shared" si="0"/>
        <v>21</v>
      </c>
      <c r="B26" s="19">
        <v>2007.11</v>
      </c>
      <c r="C26" s="70" t="s">
        <v>117</v>
      </c>
      <c r="D26" s="64">
        <f>'[1]邮电卡'!D707</f>
        <v>7600</v>
      </c>
      <c r="E26" s="7">
        <f>'[1]邮电卡'!E707</f>
        <v>0</v>
      </c>
      <c r="F26" s="7">
        <f>'[1]邮电卡'!F707</f>
        <v>0</v>
      </c>
      <c r="G26" s="21">
        <f>'[1]邮电卡'!G707</f>
        <v>36.06</v>
      </c>
      <c r="H26" s="7">
        <f>'[1]邮电卡'!H707</f>
        <v>12325</v>
      </c>
      <c r="I26" s="21">
        <f>'[1]邮电卡'!I707</f>
        <v>2</v>
      </c>
      <c r="J26" s="7">
        <f t="shared" si="1"/>
        <v>83640.90999999997</v>
      </c>
    </row>
    <row r="27" spans="1:10" ht="14.25">
      <c r="A27" s="89">
        <f t="shared" si="0"/>
        <v>22</v>
      </c>
      <c r="B27" s="90">
        <v>2007.11</v>
      </c>
      <c r="C27" s="91" t="s">
        <v>118</v>
      </c>
      <c r="D27" s="93">
        <f>'[1]农行卡'!D147</f>
        <v>900</v>
      </c>
      <c r="E27" s="94">
        <f>'[1]农行卡'!E147</f>
        <v>0</v>
      </c>
      <c r="F27" s="94">
        <f>'[1]农行卡'!F147</f>
        <v>0</v>
      </c>
      <c r="G27" s="95">
        <f>'[1]农行卡'!G147</f>
        <v>0.94</v>
      </c>
      <c r="H27" s="94">
        <f>'[1]农行卡'!H147</f>
        <v>0</v>
      </c>
      <c r="I27" s="95">
        <f>'[1]农行卡'!I147</f>
        <v>0</v>
      </c>
      <c r="J27" s="7">
        <f t="shared" si="1"/>
        <v>84541.84999999998</v>
      </c>
    </row>
    <row r="28" spans="1:10" ht="14.25">
      <c r="A28" s="47">
        <f t="shared" si="0"/>
        <v>23</v>
      </c>
      <c r="B28" s="19">
        <v>2007.12</v>
      </c>
      <c r="C28" s="70" t="s">
        <v>117</v>
      </c>
      <c r="D28" s="64">
        <f>'[1]邮电卡'!D758</f>
        <v>11780</v>
      </c>
      <c r="E28" s="7">
        <f>'[1]邮电卡'!E758</f>
        <v>10848.5</v>
      </c>
      <c r="F28" s="7">
        <f>'[1]邮电卡'!F758</f>
        <v>113.96</v>
      </c>
      <c r="G28" s="21">
        <f>'[1]邮电卡'!G758</f>
        <v>37.62</v>
      </c>
      <c r="H28" s="7">
        <f>'[1]邮电卡'!H758</f>
        <v>-250</v>
      </c>
      <c r="I28" s="21">
        <f>'[1]邮电卡'!I758</f>
        <v>3608.5200000000004</v>
      </c>
      <c r="J28" s="7">
        <f t="shared" si="1"/>
        <v>103963.40999999997</v>
      </c>
    </row>
    <row r="29" spans="1:10" ht="15" thickBot="1">
      <c r="A29" s="89">
        <f t="shared" si="0"/>
        <v>24</v>
      </c>
      <c r="B29" s="90">
        <v>2007.12</v>
      </c>
      <c r="C29" s="91" t="s">
        <v>118</v>
      </c>
      <c r="D29" s="96">
        <f>'[1]农行卡'!D168</f>
        <v>0</v>
      </c>
      <c r="E29" s="94">
        <f>'[1]农行卡'!E168</f>
        <v>1030</v>
      </c>
      <c r="F29" s="94">
        <f>'[1]农行卡'!F168</f>
        <v>53.81</v>
      </c>
      <c r="G29" s="95">
        <f>'[1]农行卡'!G168</f>
        <v>0</v>
      </c>
      <c r="H29" s="94">
        <f>'[1]农行卡'!H168</f>
        <v>0</v>
      </c>
      <c r="I29" s="95">
        <f>'[1]农行卡'!I168</f>
        <v>2600</v>
      </c>
      <c r="J29" s="7">
        <f t="shared" si="1"/>
        <v>102447.21999999997</v>
      </c>
    </row>
    <row r="30" spans="1:10" ht="14.25">
      <c r="A30" s="68">
        <f t="shared" si="0"/>
        <v>25</v>
      </c>
      <c r="B30" s="67">
        <v>2008.01</v>
      </c>
      <c r="C30" s="70" t="s">
        <v>117</v>
      </c>
      <c r="D30" s="66">
        <f>'邮电卡'!D23</f>
        <v>4750</v>
      </c>
      <c r="E30" s="66">
        <f>'邮电卡'!E23</f>
        <v>0</v>
      </c>
      <c r="F30" s="66">
        <f>'邮电卡'!F23</f>
        <v>0</v>
      </c>
      <c r="G30" s="66">
        <f>'邮电卡'!G23</f>
        <v>41.06</v>
      </c>
      <c r="H30" s="66">
        <f>'邮电卡'!H23</f>
        <v>0</v>
      </c>
      <c r="I30" s="72">
        <f>'邮电卡'!I23</f>
        <v>2</v>
      </c>
      <c r="J30" s="7">
        <f t="shared" si="1"/>
        <v>107236.27999999997</v>
      </c>
    </row>
    <row r="31" spans="1:10" ht="14.25">
      <c r="A31" s="89">
        <f t="shared" si="0"/>
        <v>26</v>
      </c>
      <c r="B31" s="97">
        <v>2008.01</v>
      </c>
      <c r="C31" s="91" t="s">
        <v>118</v>
      </c>
      <c r="D31" s="98">
        <f>'农行卡'!D20</f>
        <v>400</v>
      </c>
      <c r="E31" s="98">
        <f>'农行卡'!E20</f>
        <v>2316</v>
      </c>
      <c r="F31" s="98">
        <f>'农行卡'!F20</f>
        <v>0</v>
      </c>
      <c r="G31" s="98">
        <f>'农行卡'!G20</f>
        <v>6.09</v>
      </c>
      <c r="H31" s="98">
        <f>'农行卡'!H20</f>
        <v>0</v>
      </c>
      <c r="I31" s="99">
        <f>'农行卡'!I20</f>
        <v>300</v>
      </c>
      <c r="J31" s="7">
        <f t="shared" si="1"/>
        <v>109658.36999999997</v>
      </c>
    </row>
    <row r="32" spans="1:10" ht="14.25">
      <c r="A32" s="68">
        <f t="shared" si="0"/>
        <v>27</v>
      </c>
      <c r="B32" s="67">
        <v>2008.02</v>
      </c>
      <c r="C32" s="70" t="s">
        <v>117</v>
      </c>
      <c r="D32" s="62">
        <f>'邮电卡'!D60</f>
        <v>3150</v>
      </c>
      <c r="E32" s="62">
        <f>'邮电卡'!E60</f>
        <v>0</v>
      </c>
      <c r="F32" s="62">
        <f>'邮电卡'!F60</f>
        <v>0</v>
      </c>
      <c r="G32" s="62">
        <f>'邮电卡'!G60</f>
        <v>17.66</v>
      </c>
      <c r="H32" s="62">
        <f>'邮电卡'!H60</f>
        <v>23580</v>
      </c>
      <c r="I32" s="62">
        <f>'邮电卡'!I60</f>
        <v>5.02</v>
      </c>
      <c r="J32" s="7">
        <f t="shared" si="1"/>
        <v>89241.00999999997</v>
      </c>
    </row>
    <row r="33" spans="1:10" ht="14.25">
      <c r="A33" s="89">
        <f t="shared" si="0"/>
        <v>28</v>
      </c>
      <c r="B33" s="97">
        <v>2008.02</v>
      </c>
      <c r="C33" s="91" t="s">
        <v>118</v>
      </c>
      <c r="D33" s="98">
        <f>'农行卡'!D36</f>
        <v>8100</v>
      </c>
      <c r="E33" s="98">
        <f>'农行卡'!E36</f>
        <v>200</v>
      </c>
      <c r="F33" s="98">
        <f>'农行卡'!F36</f>
        <v>0</v>
      </c>
      <c r="G33" s="98">
        <f>'农行卡'!G36</f>
        <v>8.790000000000001</v>
      </c>
      <c r="H33" s="98">
        <f>'农行卡'!H36</f>
        <v>0</v>
      </c>
      <c r="I33" s="98">
        <f>'农行卡'!I36</f>
        <v>0</v>
      </c>
      <c r="J33" s="7">
        <f t="shared" si="1"/>
        <v>97549.79999999996</v>
      </c>
    </row>
    <row r="34" spans="1:10" ht="14.25">
      <c r="A34" s="68">
        <f t="shared" si="0"/>
        <v>29</v>
      </c>
      <c r="B34" s="67">
        <v>2008.03</v>
      </c>
      <c r="C34" s="70" t="s">
        <v>117</v>
      </c>
      <c r="D34" s="62">
        <f>'邮电卡'!D96</f>
        <v>5485</v>
      </c>
      <c r="E34" s="62">
        <f>'邮电卡'!E96</f>
        <v>0</v>
      </c>
      <c r="F34" s="62">
        <f>'邮电卡'!F96</f>
        <v>124.59</v>
      </c>
      <c r="G34" s="62">
        <f>'邮电卡'!G96</f>
        <v>0</v>
      </c>
      <c r="H34" s="62">
        <f>'邮电卡'!H96</f>
        <v>36450</v>
      </c>
      <c r="I34" s="62">
        <f>'邮电卡'!I96</f>
        <v>6.5</v>
      </c>
      <c r="J34" s="7">
        <f t="shared" si="1"/>
        <v>66702.88999999996</v>
      </c>
    </row>
    <row r="35" spans="1:10" ht="14.25">
      <c r="A35" s="89">
        <f t="shared" si="0"/>
        <v>30</v>
      </c>
      <c r="B35" s="97">
        <v>2008.03</v>
      </c>
      <c r="C35" s="91" t="s">
        <v>118</v>
      </c>
      <c r="D35" s="98">
        <f>'农行卡'!D47</f>
        <v>0</v>
      </c>
      <c r="E35" s="98">
        <f>'农行卡'!E47</f>
        <v>0</v>
      </c>
      <c r="F35" s="98">
        <f>'农行卡'!F47</f>
        <v>56.91</v>
      </c>
      <c r="G35" s="98">
        <f>'农行卡'!G47</f>
        <v>0</v>
      </c>
      <c r="H35" s="98">
        <f>'农行卡'!H47</f>
        <v>0</v>
      </c>
      <c r="I35" s="98">
        <f>'农行卡'!I47</f>
        <v>0</v>
      </c>
      <c r="J35" s="7">
        <f t="shared" si="1"/>
        <v>66759.79999999996</v>
      </c>
    </row>
    <row r="36" spans="1:10" ht="14.25">
      <c r="A36" s="68">
        <f t="shared" si="0"/>
        <v>31</v>
      </c>
      <c r="B36" s="67">
        <v>2008.04</v>
      </c>
      <c r="C36" s="70" t="s">
        <v>117</v>
      </c>
      <c r="D36" s="62">
        <f>'邮电卡'!D109</f>
        <v>500</v>
      </c>
      <c r="E36" s="62">
        <f>'邮电卡'!E109</f>
        <v>0</v>
      </c>
      <c r="F36" s="62">
        <f>'邮电卡'!F109</f>
        <v>0</v>
      </c>
      <c r="G36" s="62">
        <f>'邮电卡'!G109</f>
        <v>3.87</v>
      </c>
      <c r="H36" s="62">
        <f>'邮电卡'!H109</f>
        <v>19050</v>
      </c>
      <c r="I36" s="62">
        <f>'邮电卡'!I109</f>
        <v>2</v>
      </c>
      <c r="J36" s="7">
        <f t="shared" si="1"/>
        <v>48211.669999999955</v>
      </c>
    </row>
    <row r="37" spans="1:10" ht="14.25">
      <c r="A37" s="89">
        <f t="shared" si="0"/>
        <v>32</v>
      </c>
      <c r="B37" s="97">
        <v>2008.04</v>
      </c>
      <c r="C37" s="91" t="s">
        <v>118</v>
      </c>
      <c r="D37" s="98">
        <f>'农行卡'!D61</f>
        <v>0</v>
      </c>
      <c r="E37" s="98">
        <f>'农行卡'!E61</f>
        <v>50</v>
      </c>
      <c r="F37" s="98">
        <f>'农行卡'!F61</f>
        <v>0</v>
      </c>
      <c r="G37" s="98">
        <f>'农行卡'!G61</f>
        <v>0</v>
      </c>
      <c r="H37" s="98">
        <f>'农行卡'!H61</f>
        <v>2400</v>
      </c>
      <c r="I37" s="98">
        <f>'农行卡'!I61</f>
        <v>22</v>
      </c>
      <c r="J37" s="7">
        <f t="shared" si="1"/>
        <v>45839.669999999955</v>
      </c>
    </row>
    <row r="38" spans="1:10" ht="14.25">
      <c r="A38" s="68">
        <f>A37+1</f>
        <v>33</v>
      </c>
      <c r="B38" s="67">
        <v>2008.05</v>
      </c>
      <c r="C38" s="70" t="s">
        <v>117</v>
      </c>
      <c r="D38" s="62">
        <f>'邮电卡'!D126</f>
        <v>600</v>
      </c>
      <c r="E38" s="62">
        <f>'邮电卡'!E126</f>
        <v>1000</v>
      </c>
      <c r="F38" s="62">
        <f>'邮电卡'!F126</f>
        <v>0</v>
      </c>
      <c r="G38" s="62">
        <f>'邮电卡'!G126</f>
        <v>3.04</v>
      </c>
      <c r="H38" s="62">
        <f>'邮电卡'!H126</f>
        <v>0</v>
      </c>
      <c r="I38" s="62">
        <f>'邮电卡'!I126</f>
        <v>104</v>
      </c>
      <c r="J38" s="7">
        <f>J37+D38+E38+F38+G38-H38-I38</f>
        <v>47338.709999999955</v>
      </c>
    </row>
    <row r="39" spans="1:10" ht="14.25">
      <c r="A39" s="89">
        <f t="shared" si="0"/>
        <v>34</v>
      </c>
      <c r="B39" s="97">
        <v>2008.05</v>
      </c>
      <c r="C39" s="91" t="s">
        <v>118</v>
      </c>
      <c r="D39" s="98">
        <f>'农行卡'!D128</f>
        <v>0</v>
      </c>
      <c r="E39" s="98">
        <f>'农行卡'!E128</f>
        <v>30507.1</v>
      </c>
      <c r="F39" s="98">
        <f>'农行卡'!F128</f>
        <v>0</v>
      </c>
      <c r="G39" s="98">
        <f>'农行卡'!G128</f>
        <v>0</v>
      </c>
      <c r="H39" s="98">
        <f>'农行卡'!H128</f>
        <v>0</v>
      </c>
      <c r="I39" s="98">
        <f>'农行卡'!I128</f>
        <v>30125</v>
      </c>
      <c r="J39" s="7">
        <f t="shared" si="1"/>
        <v>47720.809999999954</v>
      </c>
    </row>
    <row r="40" spans="1:10" ht="14.25">
      <c r="A40" s="68">
        <f t="shared" si="0"/>
        <v>35</v>
      </c>
      <c r="B40" s="67">
        <v>2008.06</v>
      </c>
      <c r="C40" s="70" t="s">
        <v>117</v>
      </c>
      <c r="D40" s="62">
        <f>'邮电卡'!D140</f>
        <v>1600</v>
      </c>
      <c r="E40" s="62">
        <f>'邮电卡'!E140</f>
        <v>0</v>
      </c>
      <c r="F40" s="62">
        <f>'邮电卡'!F140</f>
        <v>27.5</v>
      </c>
      <c r="G40" s="62">
        <f>'邮电卡'!G140</f>
        <v>10.91</v>
      </c>
      <c r="H40" s="62">
        <f>'邮电卡'!H140</f>
        <v>0</v>
      </c>
      <c r="I40" s="62">
        <f>'邮电卡'!I140</f>
        <v>2</v>
      </c>
      <c r="J40" s="7">
        <f t="shared" si="1"/>
        <v>49357.21999999996</v>
      </c>
    </row>
    <row r="41" spans="1:10" ht="14.25">
      <c r="A41" s="89">
        <f t="shared" si="0"/>
        <v>36</v>
      </c>
      <c r="B41" s="97">
        <v>2008.06</v>
      </c>
      <c r="C41" s="91" t="s">
        <v>118</v>
      </c>
      <c r="D41" s="98">
        <f>'农行卡'!D141</f>
        <v>0</v>
      </c>
      <c r="E41" s="98">
        <f>'农行卡'!E141</f>
        <v>10500</v>
      </c>
      <c r="F41" s="98">
        <f>'农行卡'!F141</f>
        <v>63.68</v>
      </c>
      <c r="G41" s="98">
        <f>'农行卡'!G141</f>
        <v>0</v>
      </c>
      <c r="H41" s="98">
        <f>'农行卡'!H141</f>
        <v>0</v>
      </c>
      <c r="I41" s="98">
        <f>'农行卡'!I141</f>
        <v>0</v>
      </c>
      <c r="J41" s="7">
        <f t="shared" si="1"/>
        <v>59920.89999999996</v>
      </c>
    </row>
    <row r="42" spans="1:10" ht="14.25">
      <c r="A42" s="68">
        <f t="shared" si="0"/>
        <v>37</v>
      </c>
      <c r="B42" s="67">
        <v>2008.07</v>
      </c>
      <c r="C42" s="70" t="s">
        <v>117</v>
      </c>
      <c r="D42" s="62">
        <f>'邮电卡'!D184</f>
        <v>13970</v>
      </c>
      <c r="E42" s="62">
        <f>'邮电卡'!E184</f>
        <v>0</v>
      </c>
      <c r="F42" s="62">
        <f>'邮电卡'!F184</f>
        <v>0</v>
      </c>
      <c r="G42" s="62">
        <f>'邮电卡'!G184</f>
        <v>36.5</v>
      </c>
      <c r="H42" s="62">
        <f>'邮电卡'!H184</f>
        <v>-150</v>
      </c>
      <c r="I42" s="62">
        <f>'邮电卡'!I184</f>
        <v>2</v>
      </c>
      <c r="J42" s="7">
        <f t="shared" si="1"/>
        <v>74075.39999999997</v>
      </c>
    </row>
    <row r="43" spans="1:10" ht="14.25">
      <c r="A43" s="89">
        <f t="shared" si="0"/>
        <v>38</v>
      </c>
      <c r="B43" s="97">
        <v>2008.07</v>
      </c>
      <c r="C43" s="91" t="s">
        <v>118</v>
      </c>
      <c r="D43" s="98">
        <f>'农行卡'!D165</f>
        <v>2200</v>
      </c>
      <c r="E43" s="98">
        <f>'农行卡'!E165</f>
        <v>4910</v>
      </c>
      <c r="F43" s="98">
        <f>'农行卡'!F165</f>
        <v>0.060000000000000005</v>
      </c>
      <c r="G43" s="98">
        <f>'农行卡'!G165</f>
        <v>6.58</v>
      </c>
      <c r="H43" s="98">
        <f>'农行卡'!H165</f>
        <v>0</v>
      </c>
      <c r="I43" s="98">
        <f>'农行卡'!I165</f>
        <v>4800</v>
      </c>
      <c r="J43" s="7">
        <f t="shared" si="1"/>
        <v>76392.03999999996</v>
      </c>
    </row>
    <row r="44" spans="1:10" ht="14.25">
      <c r="A44" s="68">
        <f t="shared" si="0"/>
        <v>39</v>
      </c>
      <c r="B44" s="67">
        <v>2008.08</v>
      </c>
      <c r="C44" s="70" t="s">
        <v>117</v>
      </c>
      <c r="D44" s="62">
        <f>'邮电卡'!D242</f>
        <v>27000</v>
      </c>
      <c r="E44" s="62">
        <f>'邮电卡'!E242</f>
        <v>0</v>
      </c>
      <c r="F44" s="62">
        <f>'邮电卡'!F242</f>
        <v>0</v>
      </c>
      <c r="G44" s="62">
        <f>'邮电卡'!G242</f>
        <v>142.42000000000002</v>
      </c>
      <c r="H44" s="62">
        <f>'邮电卡'!H242</f>
        <v>0</v>
      </c>
      <c r="I44" s="62">
        <f>'邮电卡'!I242</f>
        <v>4.5</v>
      </c>
      <c r="J44" s="7">
        <f t="shared" si="1"/>
        <v>103529.95999999996</v>
      </c>
    </row>
    <row r="45" spans="1:10" ht="14.25">
      <c r="A45" s="89">
        <f t="shared" si="0"/>
        <v>40</v>
      </c>
      <c r="B45" s="97">
        <v>2008.08</v>
      </c>
      <c r="C45" s="91" t="s">
        <v>118</v>
      </c>
      <c r="D45" s="98">
        <f>'农行卡'!D220</f>
        <v>15200</v>
      </c>
      <c r="E45" s="98">
        <f>'农行卡'!E220</f>
        <v>205.59</v>
      </c>
      <c r="F45" s="98">
        <f>'农行卡'!F220</f>
        <v>0</v>
      </c>
      <c r="G45" s="98">
        <f>'农行卡'!G220</f>
        <v>59.120000000000005</v>
      </c>
      <c r="H45" s="98">
        <f>'农行卡'!H220</f>
        <v>0</v>
      </c>
      <c r="I45" s="98">
        <f>'农行卡'!I220</f>
        <v>0</v>
      </c>
      <c r="J45" s="7">
        <f t="shared" si="1"/>
        <v>118994.66999999995</v>
      </c>
    </row>
    <row r="46" spans="1:10" ht="14.25">
      <c r="A46" s="68">
        <f t="shared" si="0"/>
        <v>41</v>
      </c>
      <c r="B46" s="67">
        <v>2008.09</v>
      </c>
      <c r="C46" s="70" t="s">
        <v>117</v>
      </c>
      <c r="D46" s="62">
        <f>'邮电卡'!D294</f>
        <v>15300</v>
      </c>
      <c r="E46" s="62">
        <f>'邮电卡'!E294</f>
        <v>0</v>
      </c>
      <c r="F46" s="62">
        <f>'邮电卡'!F294</f>
        <v>52.92</v>
      </c>
      <c r="G46" s="62">
        <f>'邮电卡'!G294</f>
        <v>21.41</v>
      </c>
      <c r="H46" s="62">
        <f>'邮电卡'!H294</f>
        <v>37900</v>
      </c>
      <c r="I46" s="62">
        <f>'邮电卡'!I294</f>
        <v>4.02</v>
      </c>
      <c r="J46" s="7">
        <f t="shared" si="1"/>
        <v>96464.97999999997</v>
      </c>
    </row>
    <row r="47" spans="1:10" ht="14.25">
      <c r="A47" s="89">
        <f t="shared" si="0"/>
        <v>42</v>
      </c>
      <c r="B47" s="97">
        <v>2008.09</v>
      </c>
      <c r="C47" s="91" t="s">
        <v>118</v>
      </c>
      <c r="D47" s="98">
        <f>'农行卡'!D244</f>
        <v>7200</v>
      </c>
      <c r="E47" s="98">
        <f>'农行卡'!E244</f>
        <v>300</v>
      </c>
      <c r="F47" s="98">
        <f>'农行卡'!F244</f>
        <v>92.19</v>
      </c>
      <c r="G47" s="98">
        <f>'农行卡'!G244</f>
        <v>18.34</v>
      </c>
      <c r="H47" s="98">
        <f>'农行卡'!H244</f>
        <v>14400</v>
      </c>
      <c r="I47" s="98">
        <f>'农行卡'!I244</f>
        <v>0</v>
      </c>
      <c r="J47" s="7">
        <f t="shared" si="1"/>
        <v>89675.50999999997</v>
      </c>
    </row>
    <row r="48" spans="1:10" ht="14.25">
      <c r="A48" s="68">
        <f t="shared" si="0"/>
        <v>43</v>
      </c>
      <c r="B48" s="71">
        <v>2008.1</v>
      </c>
      <c r="C48" s="70" t="s">
        <v>117</v>
      </c>
      <c r="D48" s="62">
        <f>'邮电卡'!D314</f>
        <v>4900</v>
      </c>
      <c r="E48" s="62">
        <f>'邮电卡'!E314</f>
        <v>978</v>
      </c>
      <c r="F48" s="62">
        <f>'邮电卡'!F314</f>
        <v>0</v>
      </c>
      <c r="G48" s="62">
        <f>'邮电卡'!G314</f>
        <v>0.81</v>
      </c>
      <c r="H48" s="62">
        <f>'邮电卡'!H314</f>
        <v>7600</v>
      </c>
      <c r="I48" s="62">
        <f>'邮电卡'!I314</f>
        <v>2</v>
      </c>
      <c r="J48" s="7">
        <f t="shared" si="1"/>
        <v>87952.31999999996</v>
      </c>
    </row>
    <row r="49" spans="1:10" ht="14.25">
      <c r="A49" s="89">
        <f t="shared" si="0"/>
        <v>44</v>
      </c>
      <c r="B49" s="100">
        <v>2008.1</v>
      </c>
      <c r="C49" s="91" t="s">
        <v>118</v>
      </c>
      <c r="D49" s="98">
        <f>'农行卡'!D259</f>
        <v>1200</v>
      </c>
      <c r="E49" s="98">
        <f>'农行卡'!E259</f>
        <v>28.88</v>
      </c>
      <c r="F49" s="98">
        <f>'农行卡'!F259</f>
        <v>0</v>
      </c>
      <c r="G49" s="98">
        <f>'农行卡'!G259</f>
        <v>10.21</v>
      </c>
      <c r="H49" s="98">
        <f>'农行卡'!H259</f>
        <v>8400</v>
      </c>
      <c r="I49" s="98">
        <f>'农行卡'!I259</f>
        <v>0</v>
      </c>
      <c r="J49" s="7">
        <f t="shared" si="1"/>
        <v>80791.40999999997</v>
      </c>
    </row>
    <row r="50" spans="1:10" ht="14.25">
      <c r="A50" s="68">
        <f t="shared" si="0"/>
        <v>45</v>
      </c>
      <c r="B50" s="67">
        <v>2008.11</v>
      </c>
      <c r="C50" s="70" t="s">
        <v>117</v>
      </c>
      <c r="D50" s="62">
        <f>'邮电卡'!D331</f>
        <v>1630</v>
      </c>
      <c r="E50" s="62">
        <f>'邮电卡'!E331</f>
        <v>0</v>
      </c>
      <c r="F50" s="62">
        <f>'邮电卡'!F331</f>
        <v>0</v>
      </c>
      <c r="G50" s="62">
        <f>'邮电卡'!G331</f>
        <v>7.090000000000001</v>
      </c>
      <c r="H50" s="62">
        <f>'邮电卡'!H331</f>
        <v>10700</v>
      </c>
      <c r="I50" s="62">
        <f>'邮电卡'!I331</f>
        <v>4.02</v>
      </c>
      <c r="J50" s="7">
        <f t="shared" si="1"/>
        <v>71724.47999999997</v>
      </c>
    </row>
    <row r="51" spans="1:10" ht="14.25">
      <c r="A51" s="89">
        <f t="shared" si="0"/>
        <v>46</v>
      </c>
      <c r="B51" s="97">
        <v>2008.11</v>
      </c>
      <c r="C51" s="91" t="s">
        <v>118</v>
      </c>
      <c r="D51" s="98">
        <f>'农行卡'!D283</f>
        <v>5825</v>
      </c>
      <c r="E51" s="98">
        <f>'农行卡'!E283</f>
        <v>4500</v>
      </c>
      <c r="F51" s="98">
        <f>'农行卡'!F283</f>
        <v>0</v>
      </c>
      <c r="G51" s="98">
        <f>'农行卡'!G283</f>
        <v>8.98</v>
      </c>
      <c r="H51" s="98">
        <f>'农行卡'!H283</f>
        <v>0</v>
      </c>
      <c r="I51" s="98">
        <f>'农行卡'!I283</f>
        <v>191</v>
      </c>
      <c r="J51" s="7">
        <f t="shared" si="1"/>
        <v>81867.45999999996</v>
      </c>
    </row>
    <row r="52" spans="1:10" ht="14.25">
      <c r="A52" s="68">
        <f t="shared" si="0"/>
        <v>47</v>
      </c>
      <c r="B52" s="67">
        <v>2008.12</v>
      </c>
      <c r="C52" s="70" t="s">
        <v>117</v>
      </c>
      <c r="D52" s="62">
        <f>'邮电卡'!D355</f>
        <v>6800</v>
      </c>
      <c r="E52" s="62">
        <f>'邮电卡'!E355</f>
        <v>0</v>
      </c>
      <c r="F52" s="62">
        <f>'邮电卡'!F355</f>
        <v>13.11</v>
      </c>
      <c r="G52" s="62">
        <f>'邮电卡'!G355</f>
        <v>25.47</v>
      </c>
      <c r="H52" s="62">
        <f>'邮电卡'!H355</f>
        <v>0</v>
      </c>
      <c r="I52" s="62">
        <f>'邮电卡'!I355</f>
        <v>4.01</v>
      </c>
      <c r="J52" s="7">
        <f t="shared" si="1"/>
        <v>88702.02999999997</v>
      </c>
    </row>
    <row r="53" spans="1:10" ht="15" thickBot="1">
      <c r="A53" s="89">
        <f t="shared" si="0"/>
        <v>48</v>
      </c>
      <c r="B53" s="97">
        <v>2008.12</v>
      </c>
      <c r="C53" s="91" t="s">
        <v>118</v>
      </c>
      <c r="D53" s="98">
        <f>'农行卡'!D305</f>
        <v>3000</v>
      </c>
      <c r="E53" s="98">
        <f>'农行卡'!E305</f>
        <v>1770</v>
      </c>
      <c r="F53" s="98">
        <f>'农行卡'!F305</f>
        <v>37.95</v>
      </c>
      <c r="G53" s="98">
        <f>'农行卡'!G305</f>
        <v>16.36</v>
      </c>
      <c r="H53" s="98">
        <f>'农行卡'!H305</f>
        <v>2000</v>
      </c>
      <c r="I53" s="98">
        <f>'农行卡'!I305</f>
        <v>780</v>
      </c>
      <c r="J53" s="7">
        <f t="shared" si="1"/>
        <v>90746.33999999997</v>
      </c>
    </row>
    <row r="54" spans="1:10" ht="14.25">
      <c r="A54" s="65"/>
      <c r="B54" s="13"/>
      <c r="C54" s="15" t="s">
        <v>119</v>
      </c>
      <c r="D54" s="12">
        <f aca="true" t="shared" si="2" ref="D54:I54">SUM(D6:D53)</f>
        <v>389664</v>
      </c>
      <c r="E54" s="12">
        <f t="shared" si="2"/>
        <v>109618.57</v>
      </c>
      <c r="F54" s="12">
        <f t="shared" si="2"/>
        <v>1026.9099999999999</v>
      </c>
      <c r="G54" s="32">
        <f t="shared" si="2"/>
        <v>942.5200000000001</v>
      </c>
      <c r="H54" s="12">
        <f t="shared" si="2"/>
        <v>355038</v>
      </c>
      <c r="I54" s="32">
        <f t="shared" si="2"/>
        <v>55467.659999999996</v>
      </c>
      <c r="J54" s="12">
        <f>+D54+E54+F54+G54-H54-I54</f>
        <v>90746.34</v>
      </c>
    </row>
    <row r="55" spans="1:10" ht="15" thickBot="1">
      <c r="A55" s="48"/>
      <c r="B55" s="22"/>
      <c r="C55" s="23" t="s">
        <v>120</v>
      </c>
      <c r="D55" s="27">
        <f aca="true" t="shared" si="3" ref="D55:J55">D54</f>
        <v>389664</v>
      </c>
      <c r="E55" s="27">
        <f t="shared" si="3"/>
        <v>109618.57</v>
      </c>
      <c r="F55" s="27">
        <f t="shared" si="3"/>
        <v>1026.9099999999999</v>
      </c>
      <c r="G55" s="30">
        <f t="shared" si="3"/>
        <v>942.5200000000001</v>
      </c>
      <c r="H55" s="27">
        <f t="shared" si="3"/>
        <v>355038</v>
      </c>
      <c r="I55" s="31">
        <f t="shared" si="3"/>
        <v>55467.659999999996</v>
      </c>
      <c r="J55" s="27">
        <f t="shared" si="3"/>
        <v>90746.34</v>
      </c>
    </row>
  </sheetData>
  <mergeCells count="9">
    <mergeCell ref="A1:J1"/>
    <mergeCell ref="A2:J2"/>
    <mergeCell ref="A3:J3"/>
    <mergeCell ref="A4:A5"/>
    <mergeCell ref="B4:B5"/>
    <mergeCell ref="C4:C5"/>
    <mergeCell ref="D4:G4"/>
    <mergeCell ref="H4:I4"/>
    <mergeCell ref="J4:J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微软用户</cp:lastModifiedBy>
  <cp:lastPrinted>2008-06-22T02:09:48Z</cp:lastPrinted>
  <dcterms:created xsi:type="dcterms:W3CDTF">2008-02-13T13:32:30Z</dcterms:created>
  <dcterms:modified xsi:type="dcterms:W3CDTF">2009-01-08T06:25:45Z</dcterms:modified>
  <cp:category/>
  <cp:version/>
  <cp:contentType/>
  <cp:contentStatus/>
</cp:coreProperties>
</file>