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邮电卡" sheetId="1" r:id="rId1"/>
    <sheet name="农行卡" sheetId="2" r:id="rId2"/>
    <sheet name="两卡汇总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82" authorId="0">
      <text>
        <r>
          <rPr>
            <b/>
            <sz val="9"/>
            <rFont val="宋体"/>
            <family val="0"/>
          </rPr>
          <t>田坝中学,茨朗,沙炭沟,中心校,兴旺小学,毕节二中,乐园小学,乐园中学,高潮小学,民族中学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<sst xmlns="http://schemas.openxmlformats.org/spreadsheetml/2006/main" count="487" uniqueCount="213">
  <si>
    <t>手牵手收支明细(2008年度01月份)                                                     第1张,共1张</t>
  </si>
  <si>
    <t>承上年余额</t>
  </si>
  <si>
    <t>本页止累计(2008年01月份)</t>
  </si>
  <si>
    <t>2005、2006年、2007年、2008年01月份止总累计</t>
  </si>
  <si>
    <t>2008.01.05</t>
  </si>
  <si>
    <t>2008.01.06</t>
  </si>
  <si>
    <t>2008.01.10</t>
  </si>
  <si>
    <t>2008.01.14</t>
  </si>
  <si>
    <t>2008.01.15</t>
  </si>
  <si>
    <t>2008.01.16</t>
  </si>
  <si>
    <t>2008.01.17</t>
  </si>
  <si>
    <t>2008.01.18</t>
  </si>
  <si>
    <t>2008.01.21</t>
  </si>
  <si>
    <t>2008.01.23</t>
  </si>
  <si>
    <t>2008.01.24</t>
  </si>
  <si>
    <t>2008.01.28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</si>
  <si>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</si>
  <si>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</si>
  <si>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</si>
  <si>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</si>
  <si>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</si>
  <si>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</si>
  <si>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</si>
  <si>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</si>
  <si>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</si>
  <si>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</si>
  <si>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</si>
  <si>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帐户变动短信业务费</t>
  </si>
  <si>
    <t>本页合计</t>
  </si>
  <si>
    <t>155#助学款收入</t>
  </si>
  <si>
    <t>227#助学款收入</t>
  </si>
  <si>
    <t>220#助学款收入</t>
  </si>
  <si>
    <t>393#助学款收入</t>
  </si>
  <si>
    <t>198#助学款收入</t>
  </si>
  <si>
    <t>387#、389#助学款收入</t>
  </si>
  <si>
    <t>222#助学款收入</t>
  </si>
  <si>
    <t>228#助学款收入</t>
  </si>
  <si>
    <t>391#助学款收入</t>
  </si>
  <si>
    <t>392#助学款收入</t>
  </si>
  <si>
    <t>216#助学款收入</t>
  </si>
  <si>
    <t>223#助学款收入</t>
  </si>
  <si>
    <t>033#、054#助学款收入（2个）</t>
  </si>
  <si>
    <t>199#助学款收入</t>
  </si>
  <si>
    <t>266#助学款收入</t>
  </si>
  <si>
    <t>2007年、2008年01月份止总累计</t>
  </si>
  <si>
    <t>农业银行公开帐号6228480310068981110  沈东焕</t>
  </si>
  <si>
    <t>台历款(莫口鄞州古林支行)</t>
  </si>
  <si>
    <t>219#助学款收入</t>
  </si>
  <si>
    <t xml:space="preserve">日期 </t>
  </si>
  <si>
    <t>2008.01.01</t>
  </si>
  <si>
    <t>2008.01.04</t>
  </si>
  <si>
    <t>2008.01.08</t>
  </si>
  <si>
    <t>2008.01.09</t>
  </si>
  <si>
    <t>2008.01.11</t>
  </si>
  <si>
    <t>2008.01.20</t>
  </si>
  <si>
    <t>台历款(成都千黛)</t>
  </si>
  <si>
    <t>台历款(正午)</t>
  </si>
  <si>
    <t>台历款(鄞县五乡)</t>
  </si>
  <si>
    <t>台历款(宁海支行)</t>
  </si>
  <si>
    <t>蓉儿捐款</t>
  </si>
  <si>
    <t>292,293资助人给孩子过年的捐款</t>
  </si>
  <si>
    <t>汇给云老师买礼物转292,293资助人</t>
  </si>
  <si>
    <t>台历款(心情\莫口\呵呵\白色杯子小核桃义卖)</t>
  </si>
  <si>
    <t>台历款(静以修身5本台历)</t>
  </si>
  <si>
    <t>390#助学款收入</t>
  </si>
  <si>
    <t xml:space="preserve">手牵手收支总表      </t>
  </si>
  <si>
    <t>邮政卡</t>
  </si>
  <si>
    <t>农行卡</t>
  </si>
  <si>
    <t>本页止累计</t>
  </si>
  <si>
    <t>邮政局公开帐号603326002200070559 沈东焕</t>
  </si>
  <si>
    <t>手牵手收支明细(2008年度02月份)                                                     第1张,共1张</t>
  </si>
  <si>
    <t>本页止累计(2008年02月份)</t>
  </si>
  <si>
    <t>2005、2006年、2007年、2008年02月份止总累计</t>
  </si>
  <si>
    <t>152#助学款收入</t>
  </si>
  <si>
    <t>270#助学款收入</t>
  </si>
  <si>
    <t>068#助学款收入</t>
  </si>
  <si>
    <t>2008.02.01</t>
  </si>
  <si>
    <t>2008.02.03</t>
  </si>
  <si>
    <t>2008.02.15</t>
  </si>
  <si>
    <t>2008.02.16</t>
  </si>
  <si>
    <t>157#助学款收入</t>
  </si>
  <si>
    <t>165#助学款收入</t>
  </si>
  <si>
    <t>俞老师捐款</t>
  </si>
  <si>
    <t>386#助学款收入</t>
  </si>
  <si>
    <t>171#助学款收入</t>
  </si>
  <si>
    <t>103#,200#,201#,205#助学款收入（4个）</t>
  </si>
  <si>
    <t>2007年、2008年02月份止总累计</t>
  </si>
  <si>
    <t>2008.02.05</t>
  </si>
  <si>
    <t>2008.02.14</t>
  </si>
  <si>
    <t>229#助学款收入</t>
  </si>
  <si>
    <t>037#助学款收入</t>
  </si>
  <si>
    <t>317#助学款收入</t>
  </si>
  <si>
    <t>317#汇费扣除</t>
  </si>
  <si>
    <t>2008.02.19</t>
  </si>
  <si>
    <t>091#助学款收入</t>
  </si>
  <si>
    <t>2008.02.20</t>
  </si>
  <si>
    <t>215#助学款收入</t>
  </si>
  <si>
    <t>2008.02.21</t>
  </si>
  <si>
    <t>076#助学款收入</t>
  </si>
  <si>
    <t>2008.02.23</t>
  </si>
  <si>
    <t>发放奉化武岭中学助学款</t>
  </si>
  <si>
    <t>2008.02.25</t>
  </si>
  <si>
    <t>发放云南拉伯助学款</t>
  </si>
  <si>
    <t>四川巴中楼子小学何战助学款</t>
  </si>
  <si>
    <t>2008.02.26</t>
  </si>
  <si>
    <t>311#助学款收入</t>
  </si>
  <si>
    <t>2008.02.27</t>
  </si>
  <si>
    <t>发放贵州毕节实验中学</t>
  </si>
  <si>
    <t>发放奉化萧镇小学及初中</t>
  </si>
  <si>
    <t>2008.02.29</t>
  </si>
  <si>
    <t>2008.02.24</t>
  </si>
  <si>
    <t>2008.03.01</t>
  </si>
  <si>
    <t>2008.03.03</t>
  </si>
  <si>
    <t>2008.03.04</t>
  </si>
  <si>
    <t>2008.03.05</t>
  </si>
  <si>
    <t>2008.03.11</t>
  </si>
  <si>
    <t>2008.03.12</t>
  </si>
  <si>
    <t>2008.03.14</t>
  </si>
  <si>
    <t>2008.03.21</t>
  </si>
  <si>
    <t>2008.03.22</t>
  </si>
  <si>
    <t>2008.03.24</t>
  </si>
  <si>
    <t>2008.03.31</t>
  </si>
  <si>
    <t>手牵手收支明细(2008年度03月份)                                                     第1张,共1张</t>
  </si>
  <si>
    <t>029#、030#、042#、061#、079#助学款收入</t>
  </si>
  <si>
    <t>2008.03.13</t>
  </si>
  <si>
    <t>本页止累计(2008年03月份)</t>
  </si>
  <si>
    <t>2005、2006年、2007年、2008年03月份止总累计</t>
  </si>
  <si>
    <t>帐户变动短信业务费</t>
  </si>
  <si>
    <t>四川泸州叙永助学款</t>
  </si>
  <si>
    <t>四川通江实验中学助学款</t>
  </si>
  <si>
    <t>象山中学陈素素助学款</t>
  </si>
  <si>
    <t>重庆万州茨竹小学助学款</t>
  </si>
  <si>
    <t>利息收入</t>
  </si>
  <si>
    <t>重庆万州新田中学助学款</t>
  </si>
  <si>
    <t>900元汇费扣除</t>
  </si>
  <si>
    <t>027#和075#助学款收入</t>
  </si>
  <si>
    <t>空山乡中心小学,花塘小学,松油坝小学及空山附中助学款</t>
  </si>
  <si>
    <t>助学款收入（未确定资助人）</t>
  </si>
  <si>
    <t>发放四川巴中平溪初中助学款</t>
  </si>
  <si>
    <t>此笔助学款未确认</t>
  </si>
  <si>
    <t>手牵手收支明细(2008年度04月份)                                                     第1张,共1张</t>
  </si>
  <si>
    <t>承上月余额</t>
  </si>
  <si>
    <t>本页止累计(2008年04月份)</t>
  </si>
  <si>
    <t>2005、2006年、2007年、2008年04月份止总累计</t>
  </si>
  <si>
    <t>帐户变动短信业务费</t>
  </si>
  <si>
    <t>2008.04.07</t>
  </si>
  <si>
    <t>2008.04.11</t>
  </si>
  <si>
    <t>2008.04.28</t>
  </si>
  <si>
    <t>387#助学款收入</t>
  </si>
  <si>
    <t>贵州顾鑫负责点&lt;10个点&gt;助学款发放</t>
  </si>
  <si>
    <t>手牵手收支明细(2008年度05月份)                                                     第1张,共1张</t>
  </si>
  <si>
    <t>2008.05.05</t>
  </si>
  <si>
    <t>2008.05.14</t>
  </si>
  <si>
    <t>2008.05.14</t>
  </si>
  <si>
    <t>2008.05.16</t>
  </si>
  <si>
    <t>2008.05.17</t>
  </si>
  <si>
    <t>2008.05.28</t>
  </si>
  <si>
    <t>如森抗震救灾活动捐款</t>
  </si>
  <si>
    <t>304#助学款收入</t>
  </si>
  <si>
    <r>
      <t>加菲猫给资助的学生六一礼物已转交前方李云飞老师</t>
    </r>
    <r>
      <rPr>
        <sz val="10"/>
        <color indexed="10"/>
        <rFont val="宋体"/>
        <family val="0"/>
      </rPr>
      <t>(汇入农行卡）</t>
    </r>
  </si>
  <si>
    <t>汇费扣除</t>
  </si>
  <si>
    <t>本页止累计(2008年05月份)</t>
  </si>
  <si>
    <t>2005、2006年、2007年、2008年05月份止总累计</t>
  </si>
  <si>
    <t>2008.04.09</t>
  </si>
  <si>
    <t>汇费扣除</t>
  </si>
  <si>
    <t>卡年费扣除</t>
  </si>
  <si>
    <t>2008.04.11</t>
  </si>
  <si>
    <t>2008.05.15</t>
  </si>
  <si>
    <t>2008.05.16</t>
  </si>
  <si>
    <t>LINK捐款</t>
  </si>
  <si>
    <t>古城守望者捐款</t>
  </si>
  <si>
    <t>2008.05.19</t>
  </si>
  <si>
    <t>2008.05.20</t>
  </si>
  <si>
    <t>力浙捐款</t>
  </si>
  <si>
    <t>舒怡宁宝宝捐款</t>
  </si>
  <si>
    <t>手牵手收支明细(2008年度05月份)                                                     第1张,共2张</t>
  </si>
  <si>
    <t>2008.05.21</t>
  </si>
  <si>
    <t>2008.05.22</t>
  </si>
  <si>
    <t>2008.05.23</t>
  </si>
  <si>
    <t>2008.05.26</t>
  </si>
  <si>
    <t>2008.05.27</t>
  </si>
  <si>
    <t>2008.05.31</t>
  </si>
  <si>
    <t>2007年、2008年04月份止总累计</t>
  </si>
  <si>
    <t>胡桃架子捐款</t>
  </si>
  <si>
    <t>王征南捐款</t>
  </si>
  <si>
    <t>黄卫捐款</t>
  </si>
  <si>
    <t>巧手捐款</t>
  </si>
  <si>
    <t>影子捐款</t>
  </si>
  <si>
    <t>海喃泥捐款</t>
  </si>
  <si>
    <t>加菲猫给资助的学生六一礼物已转交前方李云飞老师</t>
  </si>
  <si>
    <t>丛林者及同事捐款</t>
  </si>
  <si>
    <t>平静人享受捐款</t>
  </si>
  <si>
    <t>承上月余额</t>
  </si>
  <si>
    <t>2007年、2008年03月份止总累计</t>
  </si>
  <si>
    <t>手牵手收支明细(2008年度04月份)                                                     第1张,共1张</t>
  </si>
  <si>
    <t>贵州毕节碧云天发放(水牛屯小学,梨树中学,毕节六中)</t>
  </si>
  <si>
    <t>2008.04.23</t>
  </si>
  <si>
    <t>本页止累计(2008年04月份)</t>
  </si>
  <si>
    <t>一个人的江湖捐款</t>
  </si>
  <si>
    <t>小囡小囡捐款</t>
  </si>
  <si>
    <t>赵强捐款</t>
  </si>
  <si>
    <t>Σ在路上和手牵手联合在宁波影都现场活动募捐款</t>
  </si>
  <si>
    <t>匿名捐款</t>
  </si>
  <si>
    <t>5.12地震第一次物资款</t>
  </si>
  <si>
    <t>尽一份力捐款</t>
  </si>
  <si>
    <t>Yaa捐款</t>
  </si>
  <si>
    <t>不能忘情捐款</t>
  </si>
  <si>
    <t>5.12地震第二次物资款</t>
  </si>
  <si>
    <t>Σ在路上捐款</t>
  </si>
  <si>
    <t>13777272258捐款</t>
  </si>
  <si>
    <t>5.12地震第三次物资款</t>
  </si>
  <si>
    <t>2007年、2008年04月份〔第1页〕止总累计</t>
  </si>
  <si>
    <t>手牵手收支明细(2008年度05月份)                                                     第2张,共2张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</si>
</sst>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8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32" xfId="0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/>
    </xf>
    <xf numFmtId="178" fontId="4" fillId="0" borderId="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4" fontId="4" fillId="0" borderId="38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 horizontal="left" vertical="center"/>
    </xf>
    <xf numFmtId="0" fontId="4" fillId="3" borderId="7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8" fontId="4" fillId="0" borderId="32" xfId="0" applyNumberFormat="1" applyFont="1" applyBorder="1" applyAlignment="1">
      <alignment/>
    </xf>
    <xf numFmtId="178" fontId="4" fillId="0" borderId="9" xfId="0" applyNumberFormat="1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2" xfId="0" applyFont="1" applyFill="1" applyBorder="1" applyAlignment="1">
      <alignment/>
    </xf>
    <xf numFmtId="2" fontId="4" fillId="0" borderId="43" xfId="0" applyNumberFormat="1" applyFont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178" fontId="4" fillId="4" borderId="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2" fontId="4" fillId="0" borderId="4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773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3925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  <row r="759">
          <cell r="D759">
            <v>234336</v>
          </cell>
          <cell r="E759">
            <v>43064</v>
          </cell>
          <cell r="F759">
            <v>475.65</v>
          </cell>
          <cell r="G759">
            <v>476.97999999999996</v>
          </cell>
          <cell r="H759">
            <v>189408</v>
          </cell>
          <cell r="I759">
            <v>13366.59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  <row r="169">
          <cell r="D169">
            <v>26518</v>
          </cell>
          <cell r="E169">
            <v>9289</v>
          </cell>
          <cell r="F169">
            <v>82.35000000000001</v>
          </cell>
          <cell r="G169">
            <v>20.830000000000005</v>
          </cell>
          <cell r="H169">
            <v>3300</v>
          </cell>
          <cell r="I169">
            <v>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C71">
      <selection activeCell="C101" sqref="C101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49.75390625" style="53" customWidth="1"/>
    <col min="4" max="4" width="9.375" style="52" bestFit="1" customWidth="1"/>
    <col min="5" max="6" width="9.00390625" style="52" customWidth="1"/>
    <col min="7" max="7" width="10.25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1" customFormat="1" ht="19.5" thickBot="1">
      <c r="A2" s="121" t="s">
        <v>69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54" customFormat="1" ht="15.75" customHeight="1">
      <c r="A3" s="122"/>
      <c r="B3" s="124" t="s">
        <v>16</v>
      </c>
      <c r="C3" s="124" t="s">
        <v>17</v>
      </c>
      <c r="D3" s="126" t="s">
        <v>18</v>
      </c>
      <c r="E3" s="127"/>
      <c r="F3" s="127"/>
      <c r="G3" s="128"/>
      <c r="H3" s="126" t="s">
        <v>19</v>
      </c>
      <c r="I3" s="128"/>
      <c r="J3" s="124" t="s">
        <v>20</v>
      </c>
    </row>
    <row r="4" spans="1:10" s="54" customFormat="1" ht="15" thickBot="1">
      <c r="A4" s="123"/>
      <c r="B4" s="125"/>
      <c r="C4" s="125"/>
      <c r="D4" s="36" t="s">
        <v>21</v>
      </c>
      <c r="E4" s="37" t="s">
        <v>22</v>
      </c>
      <c r="F4" s="37" t="s">
        <v>23</v>
      </c>
      <c r="G4" s="38" t="s">
        <v>24</v>
      </c>
      <c r="H4" s="36" t="s">
        <v>25</v>
      </c>
      <c r="I4" s="38" t="s">
        <v>26</v>
      </c>
      <c r="J4" s="125"/>
    </row>
    <row r="5" spans="1:10" ht="14.25">
      <c r="A5" s="60"/>
      <c r="B5" s="35"/>
      <c r="C5" s="34" t="s">
        <v>1</v>
      </c>
      <c r="D5" s="1"/>
      <c r="E5" s="2"/>
      <c r="F5" s="2"/>
      <c r="G5" s="3"/>
      <c r="H5" s="1"/>
      <c r="I5" s="3"/>
      <c r="J5" s="8">
        <v>75578.04</v>
      </c>
    </row>
    <row r="6" spans="1:10" ht="12.75" customHeight="1">
      <c r="A6" s="47">
        <v>1</v>
      </c>
      <c r="B6" s="49" t="s">
        <v>4</v>
      </c>
      <c r="C6" s="44" t="s">
        <v>41</v>
      </c>
      <c r="D6" s="4">
        <v>800</v>
      </c>
      <c r="E6" s="5"/>
      <c r="F6" s="5"/>
      <c r="G6" s="6"/>
      <c r="H6" s="4"/>
      <c r="I6" s="6"/>
      <c r="J6" s="7">
        <f aca="true" t="shared" si="0" ref="J6:J21">J5+D6+E6+F6+G6-H6-I6</f>
        <v>76378.04</v>
      </c>
    </row>
    <row r="7" spans="1:10" ht="12.75" customHeight="1">
      <c r="A7" s="47">
        <f aca="true" t="shared" si="1" ref="A7:A21">A6+1</f>
        <v>2</v>
      </c>
      <c r="B7" s="49" t="s">
        <v>4</v>
      </c>
      <c r="C7" s="44" t="s">
        <v>27</v>
      </c>
      <c r="D7" s="4"/>
      <c r="E7" s="5"/>
      <c r="F7" s="5"/>
      <c r="G7" s="6"/>
      <c r="H7" s="4"/>
      <c r="I7" s="6">
        <v>2</v>
      </c>
      <c r="J7" s="7">
        <f t="shared" si="0"/>
        <v>76376.04</v>
      </c>
    </row>
    <row r="8" spans="1:10" ht="12.75" customHeight="1">
      <c r="A8" s="47">
        <f t="shared" si="1"/>
        <v>3</v>
      </c>
      <c r="B8" s="49" t="s">
        <v>5</v>
      </c>
      <c r="C8" s="44" t="s">
        <v>29</v>
      </c>
      <c r="D8" s="4">
        <v>400</v>
      </c>
      <c r="E8" s="5"/>
      <c r="F8" s="5"/>
      <c r="G8" s="6">
        <v>1.55</v>
      </c>
      <c r="H8" s="4"/>
      <c r="I8" s="6"/>
      <c r="J8" s="7">
        <f t="shared" si="0"/>
        <v>76777.59</v>
      </c>
    </row>
    <row r="9" spans="1:10" ht="12.75" customHeight="1">
      <c r="A9" s="47">
        <f t="shared" si="1"/>
        <v>4</v>
      </c>
      <c r="B9" s="49" t="s">
        <v>6</v>
      </c>
      <c r="C9" s="44" t="s">
        <v>30</v>
      </c>
      <c r="D9" s="4">
        <v>300</v>
      </c>
      <c r="E9" s="5"/>
      <c r="F9" s="5"/>
      <c r="G9" s="6">
        <v>2.27</v>
      </c>
      <c r="H9" s="4"/>
      <c r="I9" s="6"/>
      <c r="J9" s="7">
        <f t="shared" si="0"/>
        <v>77079.86</v>
      </c>
    </row>
    <row r="10" spans="1:10" ht="12.75" customHeight="1">
      <c r="A10" s="47">
        <f t="shared" si="1"/>
        <v>5</v>
      </c>
      <c r="B10" s="49" t="s">
        <v>6</v>
      </c>
      <c r="C10" s="44" t="s">
        <v>31</v>
      </c>
      <c r="D10" s="4">
        <v>150</v>
      </c>
      <c r="E10" s="5"/>
      <c r="F10" s="5"/>
      <c r="G10" s="6">
        <v>2.2</v>
      </c>
      <c r="H10" s="4"/>
      <c r="I10" s="6"/>
      <c r="J10" s="7">
        <f t="shared" si="0"/>
        <v>77232.06</v>
      </c>
    </row>
    <row r="11" spans="1:10" ht="12.75" customHeight="1">
      <c r="A11" s="47">
        <f t="shared" si="1"/>
        <v>6</v>
      </c>
      <c r="B11" s="49" t="s">
        <v>7</v>
      </c>
      <c r="C11" s="45" t="s">
        <v>32</v>
      </c>
      <c r="D11" s="4">
        <v>250</v>
      </c>
      <c r="E11" s="5"/>
      <c r="F11" s="5"/>
      <c r="G11" s="6">
        <v>3.93</v>
      </c>
      <c r="H11" s="4"/>
      <c r="I11" s="6"/>
      <c r="J11" s="7">
        <f t="shared" si="0"/>
        <v>77485.98999999999</v>
      </c>
    </row>
    <row r="12" spans="1:10" ht="12.75" customHeight="1">
      <c r="A12" s="47">
        <f t="shared" si="1"/>
        <v>7</v>
      </c>
      <c r="B12" s="49" t="s">
        <v>7</v>
      </c>
      <c r="C12" s="45" t="s">
        <v>33</v>
      </c>
      <c r="D12" s="4">
        <v>200</v>
      </c>
      <c r="E12" s="5"/>
      <c r="F12" s="5"/>
      <c r="G12" s="6">
        <v>1.98</v>
      </c>
      <c r="H12" s="4"/>
      <c r="I12" s="6"/>
      <c r="J12" s="7">
        <f t="shared" si="0"/>
        <v>77687.96999999999</v>
      </c>
    </row>
    <row r="13" spans="1:10" ht="12.75" customHeight="1">
      <c r="A13" s="47">
        <f t="shared" si="1"/>
        <v>8</v>
      </c>
      <c r="B13" s="49" t="s">
        <v>8</v>
      </c>
      <c r="C13" s="45" t="s">
        <v>34</v>
      </c>
      <c r="D13" s="4">
        <v>500</v>
      </c>
      <c r="E13" s="5"/>
      <c r="F13" s="5"/>
      <c r="G13" s="6">
        <v>7.76</v>
      </c>
      <c r="H13" s="4"/>
      <c r="I13" s="6"/>
      <c r="J13" s="7">
        <f t="shared" si="0"/>
        <v>78195.72999999998</v>
      </c>
    </row>
    <row r="14" spans="1:10" ht="12.75" customHeight="1">
      <c r="A14" s="47">
        <f t="shared" si="1"/>
        <v>9</v>
      </c>
      <c r="B14" s="49" t="s">
        <v>9</v>
      </c>
      <c r="C14" s="45" t="s">
        <v>35</v>
      </c>
      <c r="D14" s="4">
        <v>150</v>
      </c>
      <c r="E14" s="5"/>
      <c r="F14" s="5"/>
      <c r="G14" s="6">
        <v>2.22</v>
      </c>
      <c r="H14" s="4"/>
      <c r="I14" s="6"/>
      <c r="J14" s="7">
        <f t="shared" si="0"/>
        <v>78347.94999999998</v>
      </c>
    </row>
    <row r="15" spans="1:10" ht="12.75" customHeight="1">
      <c r="A15" s="47">
        <f t="shared" si="1"/>
        <v>10</v>
      </c>
      <c r="B15" s="49" t="s">
        <v>10</v>
      </c>
      <c r="C15" s="45" t="s">
        <v>36</v>
      </c>
      <c r="D15" s="4">
        <v>150</v>
      </c>
      <c r="E15" s="5"/>
      <c r="F15" s="5"/>
      <c r="G15" s="6">
        <v>2.28</v>
      </c>
      <c r="H15" s="4"/>
      <c r="I15" s="6"/>
      <c r="J15" s="7">
        <f t="shared" si="0"/>
        <v>78500.22999999998</v>
      </c>
    </row>
    <row r="16" spans="1:10" ht="12.75" customHeight="1">
      <c r="A16" s="47">
        <f t="shared" si="1"/>
        <v>11</v>
      </c>
      <c r="B16" s="49" t="s">
        <v>10</v>
      </c>
      <c r="C16" s="45" t="s">
        <v>37</v>
      </c>
      <c r="D16" s="4">
        <v>250</v>
      </c>
      <c r="E16" s="5"/>
      <c r="F16" s="5"/>
      <c r="G16" s="6">
        <v>3.91</v>
      </c>
      <c r="H16" s="4"/>
      <c r="I16" s="6"/>
      <c r="J16" s="7">
        <f t="shared" si="0"/>
        <v>78754.13999999998</v>
      </c>
    </row>
    <row r="17" spans="1:10" ht="12.75" customHeight="1">
      <c r="A17" s="47">
        <f t="shared" si="1"/>
        <v>12</v>
      </c>
      <c r="B17" s="49" t="s">
        <v>11</v>
      </c>
      <c r="C17" s="45" t="s">
        <v>38</v>
      </c>
      <c r="D17" s="4">
        <v>250</v>
      </c>
      <c r="E17" s="5"/>
      <c r="F17" s="5"/>
      <c r="G17" s="6">
        <v>3.92</v>
      </c>
      <c r="H17" s="4"/>
      <c r="I17" s="6"/>
      <c r="J17" s="7">
        <f t="shared" si="0"/>
        <v>79008.05999999998</v>
      </c>
    </row>
    <row r="18" spans="1:10" ht="12.75" customHeight="1">
      <c r="A18" s="47">
        <f t="shared" si="1"/>
        <v>13</v>
      </c>
      <c r="B18" s="49" t="s">
        <v>12</v>
      </c>
      <c r="C18" s="45" t="s">
        <v>39</v>
      </c>
      <c r="D18" s="4">
        <v>300</v>
      </c>
      <c r="E18" s="5"/>
      <c r="F18" s="5"/>
      <c r="G18" s="6">
        <v>2.16</v>
      </c>
      <c r="H18" s="4"/>
      <c r="I18" s="6"/>
      <c r="J18" s="7">
        <f t="shared" si="0"/>
        <v>79310.21999999999</v>
      </c>
    </row>
    <row r="19" spans="1:10" ht="12.75" customHeight="1">
      <c r="A19" s="47">
        <f t="shared" si="1"/>
        <v>14</v>
      </c>
      <c r="B19" s="49" t="s">
        <v>13</v>
      </c>
      <c r="C19" s="45" t="s">
        <v>40</v>
      </c>
      <c r="D19" s="4">
        <v>150</v>
      </c>
      <c r="E19" s="5"/>
      <c r="F19" s="5"/>
      <c r="G19" s="6">
        <v>2.23</v>
      </c>
      <c r="H19" s="4"/>
      <c r="I19" s="6"/>
      <c r="J19" s="7">
        <f t="shared" si="0"/>
        <v>79462.44999999998</v>
      </c>
    </row>
    <row r="20" spans="1:10" ht="12.75" customHeight="1">
      <c r="A20" s="47">
        <f t="shared" si="1"/>
        <v>15</v>
      </c>
      <c r="B20" s="49" t="s">
        <v>14</v>
      </c>
      <c r="C20" s="45" t="s">
        <v>42</v>
      </c>
      <c r="D20" s="4">
        <v>400</v>
      </c>
      <c r="E20" s="5"/>
      <c r="F20" s="5"/>
      <c r="G20" s="6">
        <v>1.99</v>
      </c>
      <c r="H20" s="4"/>
      <c r="I20" s="6"/>
      <c r="J20" s="7">
        <f t="shared" si="0"/>
        <v>79864.43999999999</v>
      </c>
    </row>
    <row r="21" spans="1:10" ht="12.75" customHeight="1" thickBot="1">
      <c r="A21" s="48">
        <f t="shared" si="1"/>
        <v>16</v>
      </c>
      <c r="B21" s="50" t="s">
        <v>15</v>
      </c>
      <c r="C21" s="46" t="s">
        <v>43</v>
      </c>
      <c r="D21" s="26">
        <v>500</v>
      </c>
      <c r="E21" s="25"/>
      <c r="F21" s="25"/>
      <c r="G21" s="33">
        <v>2.66</v>
      </c>
      <c r="H21" s="4"/>
      <c r="I21" s="6"/>
      <c r="J21" s="7">
        <f t="shared" si="0"/>
        <v>80367.09999999999</v>
      </c>
    </row>
    <row r="22" spans="1:10" ht="12.75" customHeight="1">
      <c r="A22" s="13"/>
      <c r="B22" s="14"/>
      <c r="C22" s="15" t="s">
        <v>28</v>
      </c>
      <c r="D22" s="18">
        <f aca="true" t="shared" si="2" ref="D22:I22">SUM(D6:D21)</f>
        <v>4750</v>
      </c>
      <c r="E22" s="17">
        <f t="shared" si="2"/>
        <v>0</v>
      </c>
      <c r="F22" s="17">
        <f t="shared" si="2"/>
        <v>0</v>
      </c>
      <c r="G22" s="28">
        <f t="shared" si="2"/>
        <v>41.06</v>
      </c>
      <c r="H22" s="16">
        <f t="shared" si="2"/>
        <v>0</v>
      </c>
      <c r="I22" s="28">
        <f t="shared" si="2"/>
        <v>2</v>
      </c>
      <c r="J22" s="32">
        <f>J5+D22+E22+F22+G22-H22-I22</f>
        <v>80367.09999999999</v>
      </c>
    </row>
    <row r="23" spans="1:10" ht="12.75" customHeight="1">
      <c r="A23" s="19"/>
      <c r="B23" s="19"/>
      <c r="C23" s="20" t="s">
        <v>2</v>
      </c>
      <c r="D23" s="4">
        <f aca="true" t="shared" si="3" ref="D23:J23">D22</f>
        <v>4750</v>
      </c>
      <c r="E23" s="21">
        <f t="shared" si="3"/>
        <v>0</v>
      </c>
      <c r="F23" s="21">
        <f t="shared" si="3"/>
        <v>0</v>
      </c>
      <c r="G23" s="29">
        <f t="shared" si="3"/>
        <v>41.06</v>
      </c>
      <c r="H23" s="21">
        <f t="shared" si="3"/>
        <v>0</v>
      </c>
      <c r="I23" s="29">
        <f t="shared" si="3"/>
        <v>2</v>
      </c>
      <c r="J23" s="29">
        <f t="shared" si="3"/>
        <v>80367.09999999999</v>
      </c>
    </row>
    <row r="24" spans="1:10" ht="12.75" customHeight="1" thickBot="1">
      <c r="A24" s="22"/>
      <c r="B24" s="22"/>
      <c r="C24" s="23" t="s">
        <v>3</v>
      </c>
      <c r="D24" s="26">
        <f>'[1]邮电卡'!$D$759+D23</f>
        <v>239086</v>
      </c>
      <c r="E24" s="24">
        <f>'[1]邮电卡'!$E$759+E23</f>
        <v>43064</v>
      </c>
      <c r="F24" s="24">
        <f>'[1]邮电卡'!$F$759+F23</f>
        <v>475.65</v>
      </c>
      <c r="G24" s="31">
        <f>'[1]邮电卡'!$G$759+G23</f>
        <v>518.04</v>
      </c>
      <c r="H24" s="24">
        <f>'[1]邮电卡'!$H$759+H23</f>
        <v>189408</v>
      </c>
      <c r="I24" s="24">
        <f>'[1]邮电卡'!$I$759+I23</f>
        <v>13368.59</v>
      </c>
      <c r="J24" s="31">
        <f>D24+E24+F24+G24-H24-I24</f>
        <v>80367.1</v>
      </c>
    </row>
    <row r="25" ht="14.25"/>
    <row r="26" spans="1:10" s="51" customFormat="1" ht="18.75">
      <c r="A26" s="121" t="s">
        <v>70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s="51" customFormat="1" ht="19.5" thickBot="1">
      <c r="A27" s="121" t="s">
        <v>69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s="54" customFormat="1" ht="15.75" customHeight="1">
      <c r="A28" s="122"/>
      <c r="B28" s="124" t="s">
        <v>16</v>
      </c>
      <c r="C28" s="124" t="s">
        <v>17</v>
      </c>
      <c r="D28" s="126" t="s">
        <v>18</v>
      </c>
      <c r="E28" s="127"/>
      <c r="F28" s="127"/>
      <c r="G28" s="128"/>
      <c r="H28" s="126" t="s">
        <v>19</v>
      </c>
      <c r="I28" s="128"/>
      <c r="J28" s="124" t="s">
        <v>20</v>
      </c>
    </row>
    <row r="29" spans="1:10" s="54" customFormat="1" ht="15" thickBot="1">
      <c r="A29" s="123"/>
      <c r="B29" s="125"/>
      <c r="C29" s="125"/>
      <c r="D29" s="36" t="s">
        <v>21</v>
      </c>
      <c r="E29" s="37" t="s">
        <v>22</v>
      </c>
      <c r="F29" s="37" t="s">
        <v>23</v>
      </c>
      <c r="G29" s="38" t="s">
        <v>24</v>
      </c>
      <c r="H29" s="36" t="s">
        <v>25</v>
      </c>
      <c r="I29" s="38" t="s">
        <v>26</v>
      </c>
      <c r="J29" s="125"/>
    </row>
    <row r="30" spans="1:10" ht="14.25">
      <c r="A30" s="60"/>
      <c r="B30" s="35"/>
      <c r="C30" s="34" t="s">
        <v>141</v>
      </c>
      <c r="D30" s="1"/>
      <c r="E30" s="2"/>
      <c r="F30" s="2"/>
      <c r="G30" s="3"/>
      <c r="H30" s="1"/>
      <c r="I30" s="3"/>
      <c r="J30" s="8">
        <v>80367.1</v>
      </c>
    </row>
    <row r="31" spans="1:10" ht="12.75" customHeight="1">
      <c r="A31" s="47">
        <v>1</v>
      </c>
      <c r="B31" s="49" t="s">
        <v>87</v>
      </c>
      <c r="C31" s="44" t="s">
        <v>27</v>
      </c>
      <c r="D31" s="4"/>
      <c r="E31" s="5"/>
      <c r="F31" s="5"/>
      <c r="G31" s="6"/>
      <c r="H31" s="4"/>
      <c r="I31" s="6">
        <v>2</v>
      </c>
      <c r="J31" s="7">
        <f aca="true" t="shared" si="4" ref="J31:J47">J30+D31+E31+F31+G31-H31-I31</f>
        <v>80365.1</v>
      </c>
    </row>
    <row r="32" spans="1:10" ht="12.75" customHeight="1">
      <c r="A32" s="47">
        <f aca="true" t="shared" si="5" ref="A32:A47">A31+1</f>
        <v>2</v>
      </c>
      <c r="B32" s="49" t="s">
        <v>88</v>
      </c>
      <c r="C32" s="44" t="s">
        <v>89</v>
      </c>
      <c r="D32" s="4">
        <v>300</v>
      </c>
      <c r="E32" s="5"/>
      <c r="F32" s="5"/>
      <c r="G32" s="6">
        <v>2.29</v>
      </c>
      <c r="H32" s="4"/>
      <c r="I32" s="6"/>
      <c r="J32" s="7">
        <f t="shared" si="4"/>
        <v>80667.39</v>
      </c>
    </row>
    <row r="33" spans="1:10" ht="12.75" customHeight="1">
      <c r="A33" s="47">
        <f t="shared" si="5"/>
        <v>3</v>
      </c>
      <c r="B33" s="49" t="s">
        <v>79</v>
      </c>
      <c r="C33" s="44" t="s">
        <v>90</v>
      </c>
      <c r="D33" s="4">
        <v>200</v>
      </c>
      <c r="E33" s="5"/>
      <c r="F33" s="5"/>
      <c r="G33" s="6">
        <v>0.37</v>
      </c>
      <c r="H33" s="4"/>
      <c r="I33" s="6"/>
      <c r="J33" s="7">
        <f t="shared" si="4"/>
        <v>80867.76</v>
      </c>
    </row>
    <row r="34" spans="1:10" ht="12.75" customHeight="1">
      <c r="A34" s="47">
        <f t="shared" si="5"/>
        <v>4</v>
      </c>
      <c r="B34" s="49" t="s">
        <v>79</v>
      </c>
      <c r="C34" s="44" t="s">
        <v>91</v>
      </c>
      <c r="D34" s="4">
        <v>600</v>
      </c>
      <c r="E34" s="5"/>
      <c r="F34" s="5"/>
      <c r="G34" s="6">
        <v>3.17</v>
      </c>
      <c r="H34" s="4"/>
      <c r="I34" s="6"/>
      <c r="J34" s="7">
        <f t="shared" si="4"/>
        <v>81470.93</v>
      </c>
    </row>
    <row r="35" spans="1:10" ht="12.75" customHeight="1">
      <c r="A35" s="47">
        <f t="shared" si="5"/>
        <v>5</v>
      </c>
      <c r="B35" s="49" t="s">
        <v>79</v>
      </c>
      <c r="C35" s="44" t="s">
        <v>92</v>
      </c>
      <c r="D35" s="4"/>
      <c r="E35" s="5"/>
      <c r="F35" s="5"/>
      <c r="G35" s="6"/>
      <c r="H35" s="4"/>
      <c r="I35" s="6">
        <v>3.02</v>
      </c>
      <c r="J35" s="7">
        <f t="shared" si="4"/>
        <v>81467.90999999999</v>
      </c>
    </row>
    <row r="36" spans="1:10" ht="12.75" customHeight="1">
      <c r="A36" s="47">
        <f t="shared" si="5"/>
        <v>6</v>
      </c>
      <c r="B36" s="49" t="s">
        <v>93</v>
      </c>
      <c r="C36" s="45" t="s">
        <v>94</v>
      </c>
      <c r="D36" s="4">
        <v>400</v>
      </c>
      <c r="E36" s="5"/>
      <c r="F36" s="5"/>
      <c r="G36" s="6">
        <v>0.91</v>
      </c>
      <c r="H36" s="4"/>
      <c r="I36" s="6"/>
      <c r="J36" s="7">
        <f t="shared" si="4"/>
        <v>81868.81999999999</v>
      </c>
    </row>
    <row r="37" spans="1:10" ht="12.75" customHeight="1">
      <c r="A37" s="47">
        <f t="shared" si="5"/>
        <v>7</v>
      </c>
      <c r="B37" s="49" t="s">
        <v>95</v>
      </c>
      <c r="C37" s="45" t="s">
        <v>96</v>
      </c>
      <c r="D37" s="4">
        <v>300</v>
      </c>
      <c r="E37" s="5"/>
      <c r="F37" s="5"/>
      <c r="G37" s="6">
        <v>2.15</v>
      </c>
      <c r="H37" s="4"/>
      <c r="I37" s="6"/>
      <c r="J37" s="7">
        <f t="shared" si="4"/>
        <v>82170.96999999999</v>
      </c>
    </row>
    <row r="38" spans="1:10" ht="12.75" customHeight="1">
      <c r="A38" s="47">
        <f t="shared" si="5"/>
        <v>8</v>
      </c>
      <c r="B38" s="49" t="s">
        <v>95</v>
      </c>
      <c r="C38" s="45" t="s">
        <v>73</v>
      </c>
      <c r="D38" s="4">
        <v>400</v>
      </c>
      <c r="E38" s="5"/>
      <c r="F38" s="5"/>
      <c r="G38" s="6">
        <v>1.52</v>
      </c>
      <c r="H38" s="4"/>
      <c r="I38" s="6"/>
      <c r="J38" s="7">
        <f t="shared" si="4"/>
        <v>82572.48999999999</v>
      </c>
    </row>
    <row r="39" spans="1:10" ht="12.75" customHeight="1">
      <c r="A39" s="47">
        <f t="shared" si="5"/>
        <v>9</v>
      </c>
      <c r="B39" s="49" t="s">
        <v>97</v>
      </c>
      <c r="C39" s="45" t="s">
        <v>98</v>
      </c>
      <c r="D39" s="4">
        <v>250</v>
      </c>
      <c r="E39" s="5"/>
      <c r="F39" s="5"/>
      <c r="G39" s="6">
        <v>0.76</v>
      </c>
      <c r="H39" s="4"/>
      <c r="I39" s="6"/>
      <c r="J39" s="7">
        <f t="shared" si="4"/>
        <v>82823.24999999999</v>
      </c>
    </row>
    <row r="40" spans="1:10" ht="12.75" customHeight="1">
      <c r="A40" s="47">
        <f t="shared" si="5"/>
        <v>10</v>
      </c>
      <c r="B40" s="49" t="s">
        <v>99</v>
      </c>
      <c r="C40" s="45" t="s">
        <v>100</v>
      </c>
      <c r="D40" s="4"/>
      <c r="E40" s="5"/>
      <c r="F40" s="5"/>
      <c r="G40" s="6"/>
      <c r="H40" s="4">
        <v>1730</v>
      </c>
      <c r="I40" s="6"/>
      <c r="J40" s="7">
        <f t="shared" si="4"/>
        <v>81093.24999999999</v>
      </c>
    </row>
    <row r="41" spans="1:10" ht="12.75" customHeight="1">
      <c r="A41" s="47">
        <f t="shared" si="5"/>
        <v>11</v>
      </c>
      <c r="B41" s="49" t="s">
        <v>101</v>
      </c>
      <c r="C41" s="45" t="s">
        <v>102</v>
      </c>
      <c r="D41" s="4"/>
      <c r="E41" s="5"/>
      <c r="F41" s="5"/>
      <c r="G41" s="6"/>
      <c r="H41" s="4">
        <v>6400</v>
      </c>
      <c r="I41" s="6"/>
      <c r="J41" s="7">
        <f t="shared" si="4"/>
        <v>74693.24999999999</v>
      </c>
    </row>
    <row r="42" spans="1:10" ht="12.75" customHeight="1">
      <c r="A42" s="47">
        <f t="shared" si="5"/>
        <v>12</v>
      </c>
      <c r="B42" s="49" t="s">
        <v>101</v>
      </c>
      <c r="C42" s="45" t="s">
        <v>103</v>
      </c>
      <c r="D42" s="4"/>
      <c r="E42" s="5"/>
      <c r="F42" s="5"/>
      <c r="G42" s="6"/>
      <c r="H42" s="4">
        <v>10300</v>
      </c>
      <c r="I42" s="6"/>
      <c r="J42" s="7">
        <f t="shared" si="4"/>
        <v>64393.249999999985</v>
      </c>
    </row>
    <row r="43" spans="1:10" ht="12.75" customHeight="1">
      <c r="A43" s="47">
        <f t="shared" si="5"/>
        <v>13</v>
      </c>
      <c r="B43" s="49" t="s">
        <v>104</v>
      </c>
      <c r="C43" s="45" t="s">
        <v>105</v>
      </c>
      <c r="D43" s="4">
        <v>300</v>
      </c>
      <c r="E43" s="5"/>
      <c r="F43" s="5"/>
      <c r="G43" s="6">
        <v>3.11</v>
      </c>
      <c r="H43" s="4"/>
      <c r="I43" s="6"/>
      <c r="J43" s="7">
        <f t="shared" si="4"/>
        <v>64696.359999999986</v>
      </c>
    </row>
    <row r="44" spans="1:10" ht="12.75" customHeight="1">
      <c r="A44" s="47">
        <f t="shared" si="5"/>
        <v>14</v>
      </c>
      <c r="B44" s="49" t="s">
        <v>104</v>
      </c>
      <c r="C44" s="45" t="s">
        <v>74</v>
      </c>
      <c r="D44" s="4">
        <v>200</v>
      </c>
      <c r="E44" s="5"/>
      <c r="F44" s="5"/>
      <c r="G44" s="6">
        <v>2.7</v>
      </c>
      <c r="H44" s="4"/>
      <c r="I44" s="6"/>
      <c r="J44" s="7">
        <f t="shared" si="4"/>
        <v>64899.05999999998</v>
      </c>
    </row>
    <row r="45" spans="1:10" ht="12.75" customHeight="1">
      <c r="A45" s="47">
        <f t="shared" si="5"/>
        <v>15</v>
      </c>
      <c r="B45" s="49" t="s">
        <v>106</v>
      </c>
      <c r="C45" s="45" t="s">
        <v>107</v>
      </c>
      <c r="D45" s="4"/>
      <c r="E45" s="5"/>
      <c r="F45" s="5"/>
      <c r="G45" s="6"/>
      <c r="H45" s="4">
        <v>900</v>
      </c>
      <c r="I45" s="6"/>
      <c r="J45" s="7">
        <f t="shared" si="4"/>
        <v>63999.05999999998</v>
      </c>
    </row>
    <row r="46" spans="1:10" ht="12.75" customHeight="1">
      <c r="A46" s="47">
        <f t="shared" si="5"/>
        <v>16</v>
      </c>
      <c r="B46" s="76" t="s">
        <v>106</v>
      </c>
      <c r="C46" s="77" t="s">
        <v>108</v>
      </c>
      <c r="D46" s="78"/>
      <c r="E46" s="9"/>
      <c r="F46" s="9"/>
      <c r="G46" s="10"/>
      <c r="H46" s="4">
        <v>4250</v>
      </c>
      <c r="I46" s="6"/>
      <c r="J46" s="7">
        <f t="shared" si="4"/>
        <v>59749.05999999998</v>
      </c>
    </row>
    <row r="47" spans="1:10" ht="12.75" customHeight="1" thickBot="1">
      <c r="A47" s="47">
        <f t="shared" si="5"/>
        <v>17</v>
      </c>
      <c r="B47" s="50" t="s">
        <v>109</v>
      </c>
      <c r="C47" s="46" t="s">
        <v>75</v>
      </c>
      <c r="D47" s="26">
        <v>200</v>
      </c>
      <c r="E47" s="25"/>
      <c r="F47" s="25"/>
      <c r="G47" s="33">
        <v>0.68</v>
      </c>
      <c r="H47" s="4"/>
      <c r="I47" s="6"/>
      <c r="J47" s="7">
        <f t="shared" si="4"/>
        <v>59949.73999999998</v>
      </c>
    </row>
    <row r="48" spans="1:10" ht="12.75" customHeight="1">
      <c r="A48" s="13"/>
      <c r="B48" s="14"/>
      <c r="C48" s="15" t="s">
        <v>28</v>
      </c>
      <c r="D48" s="18">
        <f aca="true" t="shared" si="6" ref="D48:I48">SUM(D31:D47)</f>
        <v>3150</v>
      </c>
      <c r="E48" s="17">
        <f t="shared" si="6"/>
        <v>0</v>
      </c>
      <c r="F48" s="17">
        <f t="shared" si="6"/>
        <v>0</v>
      </c>
      <c r="G48" s="28">
        <f t="shared" si="6"/>
        <v>17.66</v>
      </c>
      <c r="H48" s="16">
        <f t="shared" si="6"/>
        <v>23580</v>
      </c>
      <c r="I48" s="79">
        <f t="shared" si="6"/>
        <v>5.02</v>
      </c>
      <c r="J48" s="12">
        <f>J30+D48+E48+F48+G48-H48-I48</f>
        <v>59949.74000000001</v>
      </c>
    </row>
    <row r="49" spans="1:10" ht="12.75" customHeight="1">
      <c r="A49" s="19"/>
      <c r="B49" s="19"/>
      <c r="C49" s="20" t="s">
        <v>71</v>
      </c>
      <c r="D49" s="4">
        <f aca="true" t="shared" si="7" ref="D49:J49">D48</f>
        <v>3150</v>
      </c>
      <c r="E49" s="21">
        <f t="shared" si="7"/>
        <v>0</v>
      </c>
      <c r="F49" s="21">
        <f t="shared" si="7"/>
        <v>0</v>
      </c>
      <c r="G49" s="29">
        <f t="shared" si="7"/>
        <v>17.66</v>
      </c>
      <c r="H49" s="21">
        <f t="shared" si="7"/>
        <v>23580</v>
      </c>
      <c r="I49" s="80">
        <f t="shared" si="7"/>
        <v>5.02</v>
      </c>
      <c r="J49" s="7">
        <f t="shared" si="7"/>
        <v>59949.74000000001</v>
      </c>
    </row>
    <row r="50" spans="1:10" ht="12.75" customHeight="1" thickBot="1">
      <c r="A50" s="22"/>
      <c r="B50" s="22"/>
      <c r="C50" s="23" t="s">
        <v>72</v>
      </c>
      <c r="D50" s="26">
        <f>D24+D49</f>
        <v>242236</v>
      </c>
      <c r="E50" s="24">
        <f>E49+E24</f>
        <v>43064</v>
      </c>
      <c r="F50" s="24">
        <f>F49+F24</f>
        <v>475.65</v>
      </c>
      <c r="G50" s="31">
        <f>G49+G24</f>
        <v>535.6999999999999</v>
      </c>
      <c r="H50" s="24">
        <f>H49+H24</f>
        <v>212988</v>
      </c>
      <c r="I50" s="30">
        <f>I49+I24</f>
        <v>13373.61</v>
      </c>
      <c r="J50" s="27">
        <f>D50+E50+F50+G50-H50-I50</f>
        <v>59949.740000000034</v>
      </c>
    </row>
    <row r="51" ht="14.25"/>
    <row r="52" spans="1:10" s="51" customFormat="1" ht="18.75">
      <c r="A52" s="121" t="s">
        <v>122</v>
      </c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s="51" customFormat="1" ht="19.5" thickBot="1">
      <c r="A53" s="121" t="s">
        <v>69</v>
      </c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s="54" customFormat="1" ht="15.75" customHeight="1">
      <c r="A54" s="122"/>
      <c r="B54" s="124" t="s">
        <v>16</v>
      </c>
      <c r="C54" s="124" t="s">
        <v>17</v>
      </c>
      <c r="D54" s="126" t="s">
        <v>18</v>
      </c>
      <c r="E54" s="127"/>
      <c r="F54" s="127"/>
      <c r="G54" s="128"/>
      <c r="H54" s="126" t="s">
        <v>19</v>
      </c>
      <c r="I54" s="128"/>
      <c r="J54" s="124" t="s">
        <v>20</v>
      </c>
    </row>
    <row r="55" spans="1:10" s="54" customFormat="1" ht="15" thickBot="1">
      <c r="A55" s="123"/>
      <c r="B55" s="125"/>
      <c r="C55" s="125"/>
      <c r="D55" s="36" t="s">
        <v>21</v>
      </c>
      <c r="E55" s="37" t="s">
        <v>22</v>
      </c>
      <c r="F55" s="37" t="s">
        <v>23</v>
      </c>
      <c r="G55" s="38" t="s">
        <v>24</v>
      </c>
      <c r="H55" s="36" t="s">
        <v>25</v>
      </c>
      <c r="I55" s="38" t="s">
        <v>26</v>
      </c>
      <c r="J55" s="125"/>
    </row>
    <row r="56" spans="1:10" ht="14.25">
      <c r="A56" s="60"/>
      <c r="B56" s="35"/>
      <c r="C56" s="34" t="s">
        <v>141</v>
      </c>
      <c r="D56" s="1"/>
      <c r="E56" s="2"/>
      <c r="F56" s="2"/>
      <c r="G56" s="3"/>
      <c r="H56" s="1"/>
      <c r="I56" s="3"/>
      <c r="J56" s="8">
        <f>J50</f>
        <v>59949.740000000034</v>
      </c>
    </row>
    <row r="57" spans="1:10" ht="12.75" customHeight="1">
      <c r="A57" s="47">
        <v>1</v>
      </c>
      <c r="B57" s="49" t="s">
        <v>111</v>
      </c>
      <c r="C57" s="44" t="s">
        <v>123</v>
      </c>
      <c r="D57" s="4">
        <v>2830</v>
      </c>
      <c r="E57" s="5"/>
      <c r="F57" s="5"/>
      <c r="G57" s="6"/>
      <c r="H57" s="4"/>
      <c r="I57" s="6"/>
      <c r="J57" s="7">
        <f aca="true" t="shared" si="8" ref="J57:J71">J56+D57+E57+F57+G57-H57-I57</f>
        <v>62779.740000000034</v>
      </c>
    </row>
    <row r="58" spans="1:10" ht="12.75" customHeight="1">
      <c r="A58" s="47">
        <f aca="true" t="shared" si="9" ref="A58:A71">A57+1</f>
        <v>2</v>
      </c>
      <c r="B58" s="49" t="s">
        <v>112</v>
      </c>
      <c r="C58" s="87" t="s">
        <v>137</v>
      </c>
      <c r="D58" s="4">
        <v>805</v>
      </c>
      <c r="E58" s="5"/>
      <c r="F58" s="5"/>
      <c r="G58" s="6"/>
      <c r="H58" s="4"/>
      <c r="I58" s="6"/>
      <c r="J58" s="7">
        <f t="shared" si="8"/>
        <v>63584.740000000034</v>
      </c>
    </row>
    <row r="59" spans="1:10" ht="12.75" customHeight="1">
      <c r="A59" s="47">
        <f t="shared" si="9"/>
        <v>3</v>
      </c>
      <c r="B59" s="49" t="s">
        <v>113</v>
      </c>
      <c r="C59" s="44" t="s">
        <v>138</v>
      </c>
      <c r="D59" s="4"/>
      <c r="E59" s="5"/>
      <c r="F59" s="5"/>
      <c r="G59" s="6"/>
      <c r="H59" s="4">
        <v>6000</v>
      </c>
      <c r="I59" s="6"/>
      <c r="J59" s="7">
        <f t="shared" si="8"/>
        <v>57584.740000000034</v>
      </c>
    </row>
    <row r="60" spans="1:10" ht="12.75" customHeight="1">
      <c r="A60" s="47">
        <f t="shared" si="9"/>
        <v>4</v>
      </c>
      <c r="B60" s="49" t="s">
        <v>114</v>
      </c>
      <c r="C60" s="44" t="s">
        <v>127</v>
      </c>
      <c r="D60" s="4"/>
      <c r="E60" s="5"/>
      <c r="F60" s="5"/>
      <c r="G60" s="6"/>
      <c r="H60" s="4"/>
      <c r="I60" s="6">
        <v>2</v>
      </c>
      <c r="J60" s="7">
        <f t="shared" si="8"/>
        <v>57582.740000000034</v>
      </c>
    </row>
    <row r="61" spans="1:10" ht="12.75" customHeight="1">
      <c r="A61" s="47">
        <f t="shared" si="9"/>
        <v>5</v>
      </c>
      <c r="B61" s="49" t="s">
        <v>115</v>
      </c>
      <c r="C61" s="44" t="s">
        <v>128</v>
      </c>
      <c r="D61" s="4"/>
      <c r="E61" s="5"/>
      <c r="F61" s="5"/>
      <c r="G61" s="6"/>
      <c r="H61" s="4">
        <v>500</v>
      </c>
      <c r="I61" s="6"/>
      <c r="J61" s="7">
        <f t="shared" si="8"/>
        <v>57082.740000000034</v>
      </c>
    </row>
    <row r="62" spans="1:10" ht="12.75" customHeight="1">
      <c r="A62" s="47">
        <f t="shared" si="9"/>
        <v>6</v>
      </c>
      <c r="B62" s="49" t="s">
        <v>115</v>
      </c>
      <c r="C62" s="45" t="s">
        <v>129</v>
      </c>
      <c r="D62" s="4"/>
      <c r="E62" s="5"/>
      <c r="F62" s="5"/>
      <c r="G62" s="6"/>
      <c r="H62" s="4">
        <v>1200</v>
      </c>
      <c r="I62" s="6"/>
      <c r="J62" s="7">
        <f t="shared" si="8"/>
        <v>55882.740000000034</v>
      </c>
    </row>
    <row r="63" spans="1:10" ht="12.75" customHeight="1">
      <c r="A63" s="47">
        <f t="shared" si="9"/>
        <v>7</v>
      </c>
      <c r="B63" s="49" t="s">
        <v>116</v>
      </c>
      <c r="C63" s="45" t="s">
        <v>130</v>
      </c>
      <c r="D63" s="4"/>
      <c r="E63" s="5"/>
      <c r="F63" s="5"/>
      <c r="G63" s="6"/>
      <c r="H63" s="4">
        <v>1750</v>
      </c>
      <c r="I63" s="6"/>
      <c r="J63" s="7">
        <f t="shared" si="8"/>
        <v>54132.740000000034</v>
      </c>
    </row>
    <row r="64" spans="1:10" ht="12.75" customHeight="1">
      <c r="A64" s="47">
        <f t="shared" si="9"/>
        <v>8</v>
      </c>
      <c r="B64" s="49" t="s">
        <v>124</v>
      </c>
      <c r="C64" s="45" t="s">
        <v>131</v>
      </c>
      <c r="D64" s="4"/>
      <c r="E64" s="5"/>
      <c r="F64" s="5"/>
      <c r="G64" s="6"/>
      <c r="H64" s="4">
        <v>16000</v>
      </c>
      <c r="I64" s="6"/>
      <c r="J64" s="7">
        <f t="shared" si="8"/>
        <v>38132.740000000034</v>
      </c>
    </row>
    <row r="65" spans="1:10" ht="12.75" customHeight="1">
      <c r="A65" s="47">
        <f t="shared" si="9"/>
        <v>9</v>
      </c>
      <c r="B65" s="49" t="s">
        <v>117</v>
      </c>
      <c r="C65" s="45" t="s">
        <v>132</v>
      </c>
      <c r="D65" s="4"/>
      <c r="E65" s="5"/>
      <c r="F65" s="5">
        <v>124.59</v>
      </c>
      <c r="G65" s="6"/>
      <c r="H65" s="4"/>
      <c r="I65" s="6"/>
      <c r="J65" s="7">
        <f t="shared" si="8"/>
        <v>38257.33000000003</v>
      </c>
    </row>
    <row r="66" spans="1:10" ht="12.75" customHeight="1">
      <c r="A66" s="47">
        <f t="shared" si="9"/>
        <v>10</v>
      </c>
      <c r="B66" s="49" t="s">
        <v>118</v>
      </c>
      <c r="C66" s="45" t="s">
        <v>133</v>
      </c>
      <c r="D66" s="4"/>
      <c r="E66" s="5"/>
      <c r="F66" s="5"/>
      <c r="G66" s="6"/>
      <c r="H66" s="4">
        <v>7200</v>
      </c>
      <c r="I66" s="6"/>
      <c r="J66" s="7">
        <f t="shared" si="8"/>
        <v>31057.33000000003</v>
      </c>
    </row>
    <row r="67" spans="1:10" ht="12.75" customHeight="1">
      <c r="A67" s="47">
        <f t="shared" si="9"/>
        <v>11</v>
      </c>
      <c r="B67" s="49" t="s">
        <v>119</v>
      </c>
      <c r="C67" s="87" t="s">
        <v>137</v>
      </c>
      <c r="D67" s="4">
        <v>300</v>
      </c>
      <c r="E67" s="5"/>
      <c r="F67" s="5"/>
      <c r="G67" s="6"/>
      <c r="H67" s="4"/>
      <c r="I67" s="6"/>
      <c r="J67" s="7">
        <f t="shared" si="8"/>
        <v>31357.33000000003</v>
      </c>
    </row>
    <row r="68" spans="1:10" ht="12.75" customHeight="1">
      <c r="A68" s="47">
        <f t="shared" si="9"/>
        <v>12</v>
      </c>
      <c r="B68" s="49" t="s">
        <v>119</v>
      </c>
      <c r="C68" s="87" t="s">
        <v>137</v>
      </c>
      <c r="D68" s="4">
        <v>900</v>
      </c>
      <c r="E68" s="5"/>
      <c r="F68" s="5"/>
      <c r="G68" s="6"/>
      <c r="H68" s="4"/>
      <c r="I68" s="6"/>
      <c r="J68" s="7">
        <f t="shared" si="8"/>
        <v>32257.33000000003</v>
      </c>
    </row>
    <row r="69" spans="1:10" ht="12.75" customHeight="1">
      <c r="A69" s="47">
        <f t="shared" si="9"/>
        <v>13</v>
      </c>
      <c r="B69" s="49" t="s">
        <v>119</v>
      </c>
      <c r="C69" s="45" t="s">
        <v>134</v>
      </c>
      <c r="D69" s="4"/>
      <c r="E69" s="5"/>
      <c r="F69" s="5"/>
      <c r="G69" s="6"/>
      <c r="H69" s="4"/>
      <c r="I69" s="6">
        <v>4.5</v>
      </c>
      <c r="J69" s="7">
        <f t="shared" si="8"/>
        <v>32252.83000000003</v>
      </c>
    </row>
    <row r="70" spans="1:10" ht="12.75" customHeight="1">
      <c r="A70" s="47">
        <f t="shared" si="9"/>
        <v>14</v>
      </c>
      <c r="B70" s="49" t="s">
        <v>120</v>
      </c>
      <c r="C70" s="45" t="s">
        <v>135</v>
      </c>
      <c r="D70" s="4">
        <v>650</v>
      </c>
      <c r="E70" s="5"/>
      <c r="F70" s="5"/>
      <c r="G70" s="6"/>
      <c r="H70" s="4"/>
      <c r="I70" s="6"/>
      <c r="J70" s="7">
        <f t="shared" si="8"/>
        <v>32902.83000000003</v>
      </c>
    </row>
    <row r="71" spans="1:10" ht="12.75" customHeight="1" thickBot="1">
      <c r="A71" s="47">
        <f t="shared" si="9"/>
        <v>15</v>
      </c>
      <c r="B71" s="49" t="s">
        <v>121</v>
      </c>
      <c r="C71" s="45" t="s">
        <v>136</v>
      </c>
      <c r="D71" s="4"/>
      <c r="E71" s="5"/>
      <c r="F71" s="5"/>
      <c r="G71" s="6"/>
      <c r="H71" s="4">
        <v>3800</v>
      </c>
      <c r="I71" s="6"/>
      <c r="J71" s="7">
        <f t="shared" si="8"/>
        <v>29102.83000000003</v>
      </c>
    </row>
    <row r="72" spans="1:10" ht="12.75" customHeight="1">
      <c r="A72" s="13"/>
      <c r="B72" s="14"/>
      <c r="C72" s="15" t="s">
        <v>28</v>
      </c>
      <c r="D72" s="18">
        <f aca="true" t="shared" si="10" ref="D72:I72">SUM(D57:D71)</f>
        <v>5485</v>
      </c>
      <c r="E72" s="17">
        <f t="shared" si="10"/>
        <v>0</v>
      </c>
      <c r="F72" s="17">
        <f t="shared" si="10"/>
        <v>124.59</v>
      </c>
      <c r="G72" s="28">
        <f t="shared" si="10"/>
        <v>0</v>
      </c>
      <c r="H72" s="16">
        <f t="shared" si="10"/>
        <v>36450</v>
      </c>
      <c r="I72" s="79">
        <f t="shared" si="10"/>
        <v>6.5</v>
      </c>
      <c r="J72" s="12">
        <f>J56+D72+E72+F72+G72-H72-I72</f>
        <v>29102.83000000003</v>
      </c>
    </row>
    <row r="73" spans="1:10" ht="12.75" customHeight="1">
      <c r="A73" s="19"/>
      <c r="B73" s="19"/>
      <c r="C73" s="20" t="s">
        <v>125</v>
      </c>
      <c r="D73" s="4">
        <f aca="true" t="shared" si="11" ref="D73:J73">D72</f>
        <v>5485</v>
      </c>
      <c r="E73" s="21">
        <f t="shared" si="11"/>
        <v>0</v>
      </c>
      <c r="F73" s="21">
        <f t="shared" si="11"/>
        <v>124.59</v>
      </c>
      <c r="G73" s="29">
        <f t="shared" si="11"/>
        <v>0</v>
      </c>
      <c r="H73" s="21">
        <f t="shared" si="11"/>
        <v>36450</v>
      </c>
      <c r="I73" s="80">
        <f t="shared" si="11"/>
        <v>6.5</v>
      </c>
      <c r="J73" s="7">
        <f t="shared" si="11"/>
        <v>29102.83000000003</v>
      </c>
    </row>
    <row r="74" spans="1:10" ht="12.75" customHeight="1" thickBot="1">
      <c r="A74" s="22"/>
      <c r="B74" s="22"/>
      <c r="C74" s="23" t="s">
        <v>126</v>
      </c>
      <c r="D74" s="26">
        <f>D50+D73</f>
        <v>247721</v>
      </c>
      <c r="E74" s="26">
        <f>E50+E73</f>
        <v>43064</v>
      </c>
      <c r="F74" s="26">
        <f>F50+F73</f>
        <v>600.24</v>
      </c>
      <c r="G74" s="26">
        <f>G50+G73</f>
        <v>535.6999999999999</v>
      </c>
      <c r="H74" s="24">
        <f>H73+H50</f>
        <v>249438</v>
      </c>
      <c r="I74" s="30">
        <f>I73+I50</f>
        <v>13380.11</v>
      </c>
      <c r="J74" s="27">
        <f>D74+E74+F74+G74-H74-I74</f>
        <v>29102.83</v>
      </c>
    </row>
    <row r="75" ht="14.25"/>
    <row r="76" spans="1:10" s="51" customFormat="1" ht="18.75">
      <c r="A76" s="121" t="s">
        <v>140</v>
      </c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s="51" customFormat="1" ht="19.5" thickBot="1">
      <c r="A77" s="121" t="s">
        <v>69</v>
      </c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s="54" customFormat="1" ht="15.75" customHeight="1">
      <c r="A78" s="122"/>
      <c r="B78" s="124" t="s">
        <v>16</v>
      </c>
      <c r="C78" s="124" t="s">
        <v>17</v>
      </c>
      <c r="D78" s="126" t="s">
        <v>18</v>
      </c>
      <c r="E78" s="127"/>
      <c r="F78" s="127"/>
      <c r="G78" s="128"/>
      <c r="H78" s="126" t="s">
        <v>19</v>
      </c>
      <c r="I78" s="128"/>
      <c r="J78" s="124" t="s">
        <v>20</v>
      </c>
    </row>
    <row r="79" spans="1:10" s="54" customFormat="1" ht="15" thickBot="1">
      <c r="A79" s="123"/>
      <c r="B79" s="125"/>
      <c r="C79" s="125"/>
      <c r="D79" s="36" t="s">
        <v>21</v>
      </c>
      <c r="E79" s="37" t="s">
        <v>22</v>
      </c>
      <c r="F79" s="37" t="s">
        <v>23</v>
      </c>
      <c r="G79" s="38" t="s">
        <v>24</v>
      </c>
      <c r="H79" s="36" t="s">
        <v>25</v>
      </c>
      <c r="I79" s="38" t="s">
        <v>26</v>
      </c>
      <c r="J79" s="125"/>
    </row>
    <row r="80" spans="1:10" ht="14.25">
      <c r="A80" s="60"/>
      <c r="B80" s="35"/>
      <c r="C80" s="34" t="s">
        <v>141</v>
      </c>
      <c r="D80" s="1"/>
      <c r="E80" s="2"/>
      <c r="F80" s="2"/>
      <c r="G80" s="3"/>
      <c r="H80" s="1"/>
      <c r="I80" s="3"/>
      <c r="J80" s="8">
        <f>J74</f>
        <v>29102.83</v>
      </c>
    </row>
    <row r="81" spans="1:10" ht="12.75" customHeight="1">
      <c r="A81" s="47">
        <v>1</v>
      </c>
      <c r="B81" s="49" t="s">
        <v>145</v>
      </c>
      <c r="C81" s="107" t="s">
        <v>144</v>
      </c>
      <c r="D81" s="4"/>
      <c r="E81" s="5"/>
      <c r="F81" s="5"/>
      <c r="G81" s="6"/>
      <c r="H81" s="4"/>
      <c r="I81" s="6">
        <v>2</v>
      </c>
      <c r="J81" s="7">
        <f>J80+D81+E81+F81+G81-H81-I81</f>
        <v>29100.83</v>
      </c>
    </row>
    <row r="82" spans="1:10" ht="12.75" customHeight="1">
      <c r="A82" s="47">
        <f>A81+1</f>
        <v>2</v>
      </c>
      <c r="B82" s="49" t="s">
        <v>146</v>
      </c>
      <c r="C82" s="108" t="s">
        <v>149</v>
      </c>
      <c r="D82" s="4"/>
      <c r="E82" s="5"/>
      <c r="F82" s="5"/>
      <c r="G82" s="6"/>
      <c r="H82" s="4">
        <v>19050</v>
      </c>
      <c r="I82" s="6"/>
      <c r="J82" s="7">
        <f>J81+D82+E82+F82+G82-H82-I82</f>
        <v>10050.830000000002</v>
      </c>
    </row>
    <row r="83" spans="1:10" ht="12.75" customHeight="1" thickBot="1">
      <c r="A83" s="47">
        <f>A82+1</f>
        <v>3</v>
      </c>
      <c r="B83" s="49" t="s">
        <v>147</v>
      </c>
      <c r="C83" s="44" t="s">
        <v>148</v>
      </c>
      <c r="D83" s="4">
        <v>500</v>
      </c>
      <c r="E83" s="5"/>
      <c r="F83" s="5"/>
      <c r="G83" s="6">
        <v>3.87</v>
      </c>
      <c r="H83" s="4"/>
      <c r="I83" s="6"/>
      <c r="J83" s="7">
        <f>J82+D83+E83+F83+G83-H83-I83</f>
        <v>10554.700000000003</v>
      </c>
    </row>
    <row r="84" spans="1:10" ht="12.75" customHeight="1">
      <c r="A84" s="13"/>
      <c r="B84" s="14"/>
      <c r="C84" s="15" t="s">
        <v>28</v>
      </c>
      <c r="D84" s="18">
        <f aca="true" t="shared" si="12" ref="D84:I84">SUM(D81:D83)</f>
        <v>500</v>
      </c>
      <c r="E84" s="17">
        <f t="shared" si="12"/>
        <v>0</v>
      </c>
      <c r="F84" s="17">
        <f t="shared" si="12"/>
        <v>0</v>
      </c>
      <c r="G84" s="28">
        <f t="shared" si="12"/>
        <v>3.87</v>
      </c>
      <c r="H84" s="16">
        <f t="shared" si="12"/>
        <v>19050</v>
      </c>
      <c r="I84" s="79">
        <f t="shared" si="12"/>
        <v>2</v>
      </c>
      <c r="J84" s="12">
        <f>J80+D84+E84+F84+G84-H84-I84</f>
        <v>10554.7</v>
      </c>
    </row>
    <row r="85" spans="1:10" ht="12.75" customHeight="1">
      <c r="A85" s="19"/>
      <c r="B85" s="19"/>
      <c r="C85" s="20" t="s">
        <v>142</v>
      </c>
      <c r="D85" s="4">
        <f aca="true" t="shared" si="13" ref="D85:J85">D84</f>
        <v>500</v>
      </c>
      <c r="E85" s="21">
        <f t="shared" si="13"/>
        <v>0</v>
      </c>
      <c r="F85" s="21">
        <f t="shared" si="13"/>
        <v>0</v>
      </c>
      <c r="G85" s="29">
        <f t="shared" si="13"/>
        <v>3.87</v>
      </c>
      <c r="H85" s="21">
        <f t="shared" si="13"/>
        <v>19050</v>
      </c>
      <c r="I85" s="80">
        <f t="shared" si="13"/>
        <v>2</v>
      </c>
      <c r="J85" s="7">
        <f t="shared" si="13"/>
        <v>10554.7</v>
      </c>
    </row>
    <row r="86" spans="1:10" ht="12.75" customHeight="1" thickBot="1">
      <c r="A86" s="22"/>
      <c r="B86" s="22"/>
      <c r="C86" s="23" t="s">
        <v>143</v>
      </c>
      <c r="D86" s="26">
        <f>D74+D85</f>
        <v>248221</v>
      </c>
      <c r="E86" s="26">
        <f>E74+E85</f>
        <v>43064</v>
      </c>
      <c r="F86" s="26">
        <f>F74+F85</f>
        <v>600.24</v>
      </c>
      <c r="G86" s="26">
        <f>G74+G85</f>
        <v>539.5699999999999</v>
      </c>
      <c r="H86" s="24">
        <f>H85+H74</f>
        <v>268488</v>
      </c>
      <c r="I86" s="30">
        <f>I85+I74</f>
        <v>13382.11</v>
      </c>
      <c r="J86" s="27">
        <f>D86+E86+F86+G86-H86-I86</f>
        <v>10554.699999999997</v>
      </c>
    </row>
    <row r="88" spans="1:10" s="51" customFormat="1" ht="18.75">
      <c r="A88" s="121" t="s">
        <v>150</v>
      </c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s="51" customFormat="1" ht="19.5" thickBot="1">
      <c r="A89" s="121" t="s">
        <v>69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s="54" customFormat="1" ht="15.75" customHeight="1">
      <c r="A90" s="122"/>
      <c r="B90" s="124" t="s">
        <v>16</v>
      </c>
      <c r="C90" s="124" t="s">
        <v>17</v>
      </c>
      <c r="D90" s="126" t="s">
        <v>18</v>
      </c>
      <c r="E90" s="127"/>
      <c r="F90" s="127"/>
      <c r="G90" s="128"/>
      <c r="H90" s="126" t="s">
        <v>19</v>
      </c>
      <c r="I90" s="128"/>
      <c r="J90" s="124" t="s">
        <v>20</v>
      </c>
    </row>
    <row r="91" spans="1:10" s="54" customFormat="1" ht="15" thickBot="1">
      <c r="A91" s="123"/>
      <c r="B91" s="125"/>
      <c r="C91" s="125"/>
      <c r="D91" s="36" t="s">
        <v>21</v>
      </c>
      <c r="E91" s="37" t="s">
        <v>22</v>
      </c>
      <c r="F91" s="37" t="s">
        <v>23</v>
      </c>
      <c r="G91" s="38" t="s">
        <v>24</v>
      </c>
      <c r="H91" s="36" t="s">
        <v>25</v>
      </c>
      <c r="I91" s="38" t="s">
        <v>26</v>
      </c>
      <c r="J91" s="125"/>
    </row>
    <row r="92" spans="1:10" ht="14.25">
      <c r="A92" s="60"/>
      <c r="B92" s="35"/>
      <c r="C92" s="34" t="s">
        <v>141</v>
      </c>
      <c r="D92" s="1"/>
      <c r="E92" s="2"/>
      <c r="F92" s="2"/>
      <c r="G92" s="3"/>
      <c r="H92" s="1"/>
      <c r="I92" s="3"/>
      <c r="J92" s="8">
        <f>J86</f>
        <v>10554.699999999997</v>
      </c>
    </row>
    <row r="93" spans="1:10" ht="12.75" customHeight="1">
      <c r="A93" s="47">
        <v>1</v>
      </c>
      <c r="B93" s="49" t="s">
        <v>151</v>
      </c>
      <c r="C93" s="107" t="s">
        <v>144</v>
      </c>
      <c r="D93" s="4"/>
      <c r="E93" s="5"/>
      <c r="F93" s="5"/>
      <c r="G93" s="6"/>
      <c r="H93" s="4"/>
      <c r="I93" s="6">
        <v>2</v>
      </c>
      <c r="J93" s="7">
        <f>J92+D93+E93+F93+G93-H93-I93</f>
        <v>10552.699999999997</v>
      </c>
    </row>
    <row r="94" spans="1:10" ht="12.75" customHeight="1">
      <c r="A94" s="47">
        <f>A93+1</f>
        <v>2</v>
      </c>
      <c r="B94" s="49" t="s">
        <v>152</v>
      </c>
      <c r="C94" s="108" t="s">
        <v>157</v>
      </c>
      <c r="D94" s="4"/>
      <c r="E94" s="5">
        <v>1000</v>
      </c>
      <c r="F94" s="5"/>
      <c r="G94" s="6"/>
      <c r="H94" s="4"/>
      <c r="I94" s="6"/>
      <c r="J94" s="7">
        <f>J93+D94+E94+F94+G94-H94-I94</f>
        <v>11552.699999999997</v>
      </c>
    </row>
    <row r="95" spans="1:10" ht="12.75" customHeight="1">
      <c r="A95" s="47">
        <f>A94+1</f>
        <v>3</v>
      </c>
      <c r="B95" s="49" t="s">
        <v>154</v>
      </c>
      <c r="C95" s="44" t="s">
        <v>158</v>
      </c>
      <c r="D95" s="4">
        <v>600</v>
      </c>
      <c r="E95" s="5"/>
      <c r="F95" s="5"/>
      <c r="G95" s="6">
        <v>3.04</v>
      </c>
      <c r="H95" s="4"/>
      <c r="I95" s="6"/>
      <c r="J95" s="7">
        <f>J94+D95+E95+F95+G95-H95-I95</f>
        <v>12155.739999999998</v>
      </c>
    </row>
    <row r="96" spans="1:10" ht="12.75" customHeight="1">
      <c r="A96" s="47">
        <f>A95+1</f>
        <v>4</v>
      </c>
      <c r="B96" s="49" t="s">
        <v>156</v>
      </c>
      <c r="C96" s="109" t="s">
        <v>159</v>
      </c>
      <c r="D96" s="4"/>
      <c r="E96" s="5"/>
      <c r="F96" s="5"/>
      <c r="G96" s="6"/>
      <c r="H96" s="4"/>
      <c r="I96" s="6">
        <v>100</v>
      </c>
      <c r="J96" s="7">
        <f>J95+D96+E96+F96+G96-H96-I96</f>
        <v>12055.739999999998</v>
      </c>
    </row>
    <row r="97" spans="1:10" ht="12.75" customHeight="1" thickBot="1">
      <c r="A97" s="47">
        <f>A96+1</f>
        <v>5</v>
      </c>
      <c r="B97" s="49" t="s">
        <v>156</v>
      </c>
      <c r="C97" s="108" t="s">
        <v>160</v>
      </c>
      <c r="D97" s="4"/>
      <c r="E97" s="5"/>
      <c r="F97" s="5"/>
      <c r="G97" s="6"/>
      <c r="H97" s="4"/>
      <c r="I97" s="6">
        <v>2</v>
      </c>
      <c r="J97" s="7">
        <f>J96+D97+E97+F97+G97-H97-I97</f>
        <v>12053.739999999998</v>
      </c>
    </row>
    <row r="98" spans="1:10" ht="12.75" customHeight="1">
      <c r="A98" s="13"/>
      <c r="B98" s="14"/>
      <c r="C98" s="15" t="s">
        <v>28</v>
      </c>
      <c r="D98" s="18">
        <f aca="true" t="shared" si="14" ref="D98:I98">SUM(D93:D97)</f>
        <v>600</v>
      </c>
      <c r="E98" s="17">
        <f t="shared" si="14"/>
        <v>1000</v>
      </c>
      <c r="F98" s="17">
        <f t="shared" si="14"/>
        <v>0</v>
      </c>
      <c r="G98" s="28">
        <f t="shared" si="14"/>
        <v>3.04</v>
      </c>
      <c r="H98" s="16">
        <f t="shared" si="14"/>
        <v>0</v>
      </c>
      <c r="I98" s="79">
        <f t="shared" si="14"/>
        <v>104</v>
      </c>
      <c r="J98" s="12">
        <f>J92+D98+E98+F98+G98-H98-I98</f>
        <v>12053.739999999998</v>
      </c>
    </row>
    <row r="99" spans="1:10" ht="12.75" customHeight="1">
      <c r="A99" s="19"/>
      <c r="B99" s="19"/>
      <c r="C99" s="20" t="s">
        <v>161</v>
      </c>
      <c r="D99" s="4">
        <f aca="true" t="shared" si="15" ref="D99:J99">D98</f>
        <v>600</v>
      </c>
      <c r="E99" s="21">
        <f t="shared" si="15"/>
        <v>1000</v>
      </c>
      <c r="F99" s="21">
        <f t="shared" si="15"/>
        <v>0</v>
      </c>
      <c r="G99" s="29">
        <f t="shared" si="15"/>
        <v>3.04</v>
      </c>
      <c r="H99" s="21">
        <f t="shared" si="15"/>
        <v>0</v>
      </c>
      <c r="I99" s="80">
        <f t="shared" si="15"/>
        <v>104</v>
      </c>
      <c r="J99" s="7">
        <f t="shared" si="15"/>
        <v>12053.739999999998</v>
      </c>
    </row>
    <row r="100" spans="1:10" ht="12.75" customHeight="1" thickBot="1">
      <c r="A100" s="22"/>
      <c r="B100" s="22"/>
      <c r="C100" s="23" t="s">
        <v>162</v>
      </c>
      <c r="D100" s="26">
        <f>D86+D99</f>
        <v>248821</v>
      </c>
      <c r="E100" s="26">
        <f>E86+E99</f>
        <v>44064</v>
      </c>
      <c r="F100" s="26">
        <f>F86+F99</f>
        <v>600.24</v>
      </c>
      <c r="G100" s="26">
        <f>G86+G99</f>
        <v>542.6099999999999</v>
      </c>
      <c r="H100" s="24">
        <f>H99+H86</f>
        <v>268488</v>
      </c>
      <c r="I100" s="30">
        <f>I99+I86</f>
        <v>13486.11</v>
      </c>
      <c r="J100" s="27">
        <f>D100+E100+F100+G100-H100-I100</f>
        <v>12053.739999999976</v>
      </c>
    </row>
  </sheetData>
  <mergeCells count="40">
    <mergeCell ref="A52:J52"/>
    <mergeCell ref="A53:J53"/>
    <mergeCell ref="A54:A55"/>
    <mergeCell ref="B54:B55"/>
    <mergeCell ref="C54:C55"/>
    <mergeCell ref="D54:G54"/>
    <mergeCell ref="H54:I54"/>
    <mergeCell ref="J54:J55"/>
    <mergeCell ref="A26:J26"/>
    <mergeCell ref="A27:J27"/>
    <mergeCell ref="A28:A29"/>
    <mergeCell ref="B28:B29"/>
    <mergeCell ref="C28:C29"/>
    <mergeCell ref="D28:G28"/>
    <mergeCell ref="H28:I28"/>
    <mergeCell ref="J28:J29"/>
    <mergeCell ref="A1:J1"/>
    <mergeCell ref="A2:J2"/>
    <mergeCell ref="A3:A4"/>
    <mergeCell ref="B3:B4"/>
    <mergeCell ref="C3:C4"/>
    <mergeCell ref="D3:G3"/>
    <mergeCell ref="H3:I3"/>
    <mergeCell ref="J3:J4"/>
    <mergeCell ref="A76:J76"/>
    <mergeCell ref="A77:J77"/>
    <mergeCell ref="A78:A79"/>
    <mergeCell ref="B78:B79"/>
    <mergeCell ref="C78:C79"/>
    <mergeCell ref="D78:G78"/>
    <mergeCell ref="H78:I78"/>
    <mergeCell ref="J78:J79"/>
    <mergeCell ref="A88:J88"/>
    <mergeCell ref="A89:J89"/>
    <mergeCell ref="A90:A91"/>
    <mergeCell ref="B90:B91"/>
    <mergeCell ref="C90:C91"/>
    <mergeCell ref="D90:G90"/>
    <mergeCell ref="H90:I90"/>
    <mergeCell ref="J90:J9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C101">
      <selection activeCell="H125" sqref="H125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55.50390625" style="53" customWidth="1"/>
    <col min="4" max="4" width="8.50390625" style="52" customWidth="1"/>
    <col min="5" max="5" width="9.125" style="52" customWidth="1"/>
    <col min="6" max="6" width="6.875" style="52" customWidth="1"/>
    <col min="7" max="7" width="9.50390625" style="52" bestFit="1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1" customFormat="1" ht="18.75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5" thickBot="1"/>
    <row r="4" spans="1:10" s="54" customFormat="1" ht="13.5" customHeight="1">
      <c r="A4" s="122"/>
      <c r="B4" s="124" t="s">
        <v>48</v>
      </c>
      <c r="C4" s="130" t="s">
        <v>17</v>
      </c>
      <c r="D4" s="126" t="s">
        <v>18</v>
      </c>
      <c r="E4" s="127"/>
      <c r="F4" s="127"/>
      <c r="G4" s="128"/>
      <c r="H4" s="126" t="s">
        <v>19</v>
      </c>
      <c r="I4" s="128"/>
      <c r="J4" s="124" t="s">
        <v>20</v>
      </c>
    </row>
    <row r="5" spans="1:10" s="54" customFormat="1" ht="13.5" customHeight="1" thickBot="1">
      <c r="A5" s="123"/>
      <c r="B5" s="125"/>
      <c r="C5" s="131"/>
      <c r="D5" s="36" t="s">
        <v>21</v>
      </c>
      <c r="E5" s="37" t="s">
        <v>22</v>
      </c>
      <c r="F5" s="37" t="s">
        <v>23</v>
      </c>
      <c r="G5" s="38" t="s">
        <v>24</v>
      </c>
      <c r="H5" s="36" t="s">
        <v>25</v>
      </c>
      <c r="I5" s="38" t="s">
        <v>26</v>
      </c>
      <c r="J5" s="125"/>
    </row>
    <row r="6" spans="1:10" ht="13.5" customHeight="1">
      <c r="A6" s="60"/>
      <c r="B6" s="35"/>
      <c r="C6" s="61" t="s">
        <v>1</v>
      </c>
      <c r="D6" s="11"/>
      <c r="E6" s="39"/>
      <c r="F6" s="17"/>
      <c r="G6" s="28"/>
      <c r="H6" s="1"/>
      <c r="I6" s="3"/>
      <c r="J6" s="8">
        <v>26869.18</v>
      </c>
    </row>
    <row r="7" spans="1:10" ht="13.5" customHeight="1">
      <c r="A7" s="47">
        <v>1</v>
      </c>
      <c r="B7" s="44" t="s">
        <v>49</v>
      </c>
      <c r="C7" s="57" t="s">
        <v>46</v>
      </c>
      <c r="D7" s="40"/>
      <c r="E7" s="5">
        <v>80</v>
      </c>
      <c r="F7" s="21"/>
      <c r="G7" s="6"/>
      <c r="H7" s="4"/>
      <c r="I7" s="6"/>
      <c r="J7" s="7">
        <f>J6+D7+E7+F7+G7-H7-I7</f>
        <v>26949.18</v>
      </c>
    </row>
    <row r="8" spans="1:10" ht="13.5" customHeight="1">
      <c r="A8" s="47">
        <f>A7+1</f>
        <v>2</v>
      </c>
      <c r="B8" s="44" t="s">
        <v>50</v>
      </c>
      <c r="C8" s="57" t="s">
        <v>47</v>
      </c>
      <c r="D8" s="56">
        <v>150</v>
      </c>
      <c r="E8" s="5"/>
      <c r="F8" s="41"/>
      <c r="G8" s="10">
        <v>2.19</v>
      </c>
      <c r="H8" s="4"/>
      <c r="I8" s="6"/>
      <c r="J8" s="7">
        <f aca="true" t="shared" si="0" ref="J8:J18">J7+D8+E8+F8+G8-H8-I8</f>
        <v>27101.37</v>
      </c>
    </row>
    <row r="9" spans="1:10" ht="13.5" customHeight="1">
      <c r="A9" s="47">
        <f aca="true" t="shared" si="1" ref="A9:A18">A8+1</f>
        <v>3</v>
      </c>
      <c r="B9" s="44" t="s">
        <v>4</v>
      </c>
      <c r="C9" s="57" t="s">
        <v>55</v>
      </c>
      <c r="D9" s="40"/>
      <c r="E9" s="5">
        <v>36</v>
      </c>
      <c r="F9" s="41"/>
      <c r="G9" s="10"/>
      <c r="H9" s="4"/>
      <c r="I9" s="6"/>
      <c r="J9" s="7">
        <f t="shared" si="0"/>
        <v>27137.37</v>
      </c>
    </row>
    <row r="10" spans="1:10" ht="13.5" customHeight="1">
      <c r="A10" s="47">
        <f t="shared" si="1"/>
        <v>4</v>
      </c>
      <c r="B10" s="44" t="s">
        <v>51</v>
      </c>
      <c r="C10" s="57" t="s">
        <v>56</v>
      </c>
      <c r="D10" s="42"/>
      <c r="E10" s="5">
        <v>500</v>
      </c>
      <c r="F10" s="41"/>
      <c r="G10" s="10"/>
      <c r="H10" s="4"/>
      <c r="I10" s="6"/>
      <c r="J10" s="7">
        <f t="shared" si="0"/>
        <v>27637.37</v>
      </c>
    </row>
    <row r="11" spans="1:10" ht="13.5" customHeight="1">
      <c r="A11" s="47">
        <f t="shared" si="1"/>
        <v>5</v>
      </c>
      <c r="B11" s="44" t="s">
        <v>51</v>
      </c>
      <c r="C11" s="57" t="s">
        <v>57</v>
      </c>
      <c r="D11" s="40"/>
      <c r="E11" s="5">
        <v>50</v>
      </c>
      <c r="F11" s="41"/>
      <c r="G11" s="10"/>
      <c r="H11" s="4"/>
      <c r="I11" s="6"/>
      <c r="J11" s="7">
        <f t="shared" si="0"/>
        <v>27687.37</v>
      </c>
    </row>
    <row r="12" spans="1:10" ht="13.5" customHeight="1">
      <c r="A12" s="47">
        <f t="shared" si="1"/>
        <v>6</v>
      </c>
      <c r="B12" s="44" t="s">
        <v>52</v>
      </c>
      <c r="C12" s="57" t="s">
        <v>58</v>
      </c>
      <c r="D12" s="40"/>
      <c r="E12" s="5">
        <v>30</v>
      </c>
      <c r="F12" s="41"/>
      <c r="G12" s="10"/>
      <c r="H12" s="4"/>
      <c r="I12" s="6"/>
      <c r="J12" s="7">
        <f t="shared" si="0"/>
        <v>27717.37</v>
      </c>
    </row>
    <row r="13" spans="1:10" ht="13.5" customHeight="1">
      <c r="A13" s="47">
        <f t="shared" si="1"/>
        <v>7</v>
      </c>
      <c r="B13" s="44" t="s">
        <v>53</v>
      </c>
      <c r="C13" s="57" t="s">
        <v>59</v>
      </c>
      <c r="D13" s="40"/>
      <c r="E13" s="5">
        <v>1000</v>
      </c>
      <c r="F13" s="41"/>
      <c r="G13" s="10"/>
      <c r="H13" s="4"/>
      <c r="I13" s="6"/>
      <c r="J13" s="7">
        <f t="shared" si="0"/>
        <v>28717.37</v>
      </c>
    </row>
    <row r="14" spans="1:10" ht="13.5" customHeight="1">
      <c r="A14" s="47">
        <f t="shared" si="1"/>
        <v>8</v>
      </c>
      <c r="B14" s="44" t="s">
        <v>10</v>
      </c>
      <c r="C14" s="57" t="s">
        <v>60</v>
      </c>
      <c r="D14" s="40"/>
      <c r="E14" s="5">
        <v>300</v>
      </c>
      <c r="F14" s="41"/>
      <c r="G14" s="10"/>
      <c r="H14" s="4"/>
      <c r="I14" s="6"/>
      <c r="J14" s="7">
        <f t="shared" si="0"/>
        <v>29017.37</v>
      </c>
    </row>
    <row r="15" spans="1:10" ht="13.5" customHeight="1">
      <c r="A15" s="47">
        <f t="shared" si="1"/>
        <v>9</v>
      </c>
      <c r="B15" s="44" t="s">
        <v>10</v>
      </c>
      <c r="C15" s="57" t="s">
        <v>64</v>
      </c>
      <c r="D15" s="56">
        <v>250</v>
      </c>
      <c r="E15" s="5"/>
      <c r="F15" s="41"/>
      <c r="G15" s="10">
        <v>3.9</v>
      </c>
      <c r="H15" s="4"/>
      <c r="I15" s="6"/>
      <c r="J15" s="7">
        <f t="shared" si="0"/>
        <v>29271.27</v>
      </c>
    </row>
    <row r="16" spans="1:10" ht="13.5" customHeight="1">
      <c r="A16" s="47">
        <f t="shared" si="1"/>
        <v>10</v>
      </c>
      <c r="B16" s="44" t="s">
        <v>11</v>
      </c>
      <c r="C16" s="57" t="s">
        <v>61</v>
      </c>
      <c r="D16" s="40"/>
      <c r="E16" s="5"/>
      <c r="F16" s="41"/>
      <c r="G16" s="10"/>
      <c r="H16" s="4"/>
      <c r="I16" s="6">
        <v>300</v>
      </c>
      <c r="J16" s="7">
        <f t="shared" si="0"/>
        <v>28971.27</v>
      </c>
    </row>
    <row r="17" spans="1:10" ht="13.5" customHeight="1">
      <c r="A17" s="47">
        <f t="shared" si="1"/>
        <v>11</v>
      </c>
      <c r="B17" s="44" t="s">
        <v>54</v>
      </c>
      <c r="C17" s="57" t="s">
        <v>62</v>
      </c>
      <c r="D17" s="40"/>
      <c r="E17" s="5">
        <v>120</v>
      </c>
      <c r="F17" s="41"/>
      <c r="G17" s="10"/>
      <c r="H17" s="4"/>
      <c r="I17" s="6"/>
      <c r="J17" s="7">
        <f t="shared" si="0"/>
        <v>29091.27</v>
      </c>
    </row>
    <row r="18" spans="1:10" ht="13.5" customHeight="1" thickBot="1">
      <c r="A18" s="48">
        <f t="shared" si="1"/>
        <v>12</v>
      </c>
      <c r="B18" s="59" t="s">
        <v>13</v>
      </c>
      <c r="C18" s="58" t="s">
        <v>63</v>
      </c>
      <c r="D18" s="55"/>
      <c r="E18" s="9">
        <v>200</v>
      </c>
      <c r="F18" s="41"/>
      <c r="G18" s="10"/>
      <c r="H18" s="4"/>
      <c r="I18" s="6"/>
      <c r="J18" s="7">
        <f t="shared" si="0"/>
        <v>29291.27</v>
      </c>
    </row>
    <row r="19" spans="1:10" ht="13.5" customHeight="1">
      <c r="A19" s="13"/>
      <c r="B19" s="14"/>
      <c r="C19" s="15" t="s">
        <v>28</v>
      </c>
      <c r="D19" s="18">
        <f aca="true" t="shared" si="2" ref="D19:I19">SUM(D7:D18)</f>
        <v>400</v>
      </c>
      <c r="E19" s="17">
        <f t="shared" si="2"/>
        <v>2316</v>
      </c>
      <c r="F19" s="17">
        <f t="shared" si="2"/>
        <v>0</v>
      </c>
      <c r="G19" s="28">
        <f t="shared" si="2"/>
        <v>6.09</v>
      </c>
      <c r="H19" s="18">
        <f t="shared" si="2"/>
        <v>0</v>
      </c>
      <c r="I19" s="28">
        <f t="shared" si="2"/>
        <v>300</v>
      </c>
      <c r="J19" s="32">
        <f>J6+D19+E19+F19+G19-H19-I19</f>
        <v>29291.27</v>
      </c>
    </row>
    <row r="20" spans="1:10" ht="13.5" customHeight="1">
      <c r="A20" s="19"/>
      <c r="B20" s="19"/>
      <c r="C20" s="20" t="s">
        <v>2</v>
      </c>
      <c r="D20" s="4">
        <f aca="true" t="shared" si="3" ref="D20:J20">D19</f>
        <v>400</v>
      </c>
      <c r="E20" s="21">
        <f t="shared" si="3"/>
        <v>2316</v>
      </c>
      <c r="F20" s="21">
        <f t="shared" si="3"/>
        <v>0</v>
      </c>
      <c r="G20" s="29">
        <f t="shared" si="3"/>
        <v>6.09</v>
      </c>
      <c r="H20" s="4">
        <f t="shared" si="3"/>
        <v>0</v>
      </c>
      <c r="I20" s="29">
        <f t="shared" si="3"/>
        <v>300</v>
      </c>
      <c r="J20" s="29">
        <f t="shared" si="3"/>
        <v>29291.27</v>
      </c>
    </row>
    <row r="21" spans="1:10" ht="13.5" customHeight="1" thickBot="1">
      <c r="A21" s="22"/>
      <c r="B21" s="22"/>
      <c r="C21" s="23" t="s">
        <v>44</v>
      </c>
      <c r="D21" s="26">
        <f>'[1]农行卡'!$D$169+D20</f>
        <v>26918</v>
      </c>
      <c r="E21" s="24">
        <f>'[1]农行卡'!$E$169+E20</f>
        <v>11605</v>
      </c>
      <c r="F21" s="24">
        <f>'[1]农行卡'!$F$169+F20</f>
        <v>82.35000000000001</v>
      </c>
      <c r="G21" s="31">
        <f>'[1]农行卡'!$G$169+G20</f>
        <v>26.920000000000005</v>
      </c>
      <c r="H21" s="26">
        <f>'[1]农行卡'!$H$169+H20</f>
        <v>3300</v>
      </c>
      <c r="I21" s="31">
        <f>'[1]农行卡'!$I$169+I20</f>
        <v>6041</v>
      </c>
      <c r="J21" s="31">
        <f>D21+E21+F21+G21-H21-I21</f>
        <v>29291.269999999997</v>
      </c>
    </row>
    <row r="23" spans="1:10" s="51" customFormat="1" ht="18.75">
      <c r="A23" s="121" t="s">
        <v>70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s="51" customFormat="1" ht="18.75">
      <c r="A24" s="121" t="s">
        <v>45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ht="15" thickBot="1"/>
    <row r="26" spans="1:10" s="54" customFormat="1" ht="13.5" customHeight="1">
      <c r="A26" s="122"/>
      <c r="B26" s="124" t="s">
        <v>48</v>
      </c>
      <c r="C26" s="130" t="s">
        <v>17</v>
      </c>
      <c r="D26" s="126" t="s">
        <v>18</v>
      </c>
      <c r="E26" s="127"/>
      <c r="F26" s="127"/>
      <c r="G26" s="128"/>
      <c r="H26" s="126" t="s">
        <v>19</v>
      </c>
      <c r="I26" s="128"/>
      <c r="J26" s="124" t="s">
        <v>20</v>
      </c>
    </row>
    <row r="27" spans="1:10" s="54" customFormat="1" ht="13.5" customHeight="1" thickBot="1">
      <c r="A27" s="123"/>
      <c r="B27" s="125"/>
      <c r="C27" s="131"/>
      <c r="D27" s="36" t="s">
        <v>21</v>
      </c>
      <c r="E27" s="37" t="s">
        <v>22</v>
      </c>
      <c r="F27" s="37" t="s">
        <v>23</v>
      </c>
      <c r="G27" s="38" t="s">
        <v>24</v>
      </c>
      <c r="H27" s="36" t="s">
        <v>25</v>
      </c>
      <c r="I27" s="38" t="s">
        <v>26</v>
      </c>
      <c r="J27" s="125"/>
    </row>
    <row r="28" spans="1:10" ht="13.5" customHeight="1">
      <c r="A28" s="60"/>
      <c r="B28" s="35"/>
      <c r="C28" s="61" t="s">
        <v>192</v>
      </c>
      <c r="D28" s="11"/>
      <c r="E28" s="39"/>
      <c r="F28" s="17"/>
      <c r="G28" s="28"/>
      <c r="H28" s="1"/>
      <c r="I28" s="3"/>
      <c r="J28" s="8">
        <v>29291.27</v>
      </c>
    </row>
    <row r="29" spans="1:10" ht="13.5" customHeight="1">
      <c r="A29" s="47">
        <v>1</v>
      </c>
      <c r="B29" s="44" t="s">
        <v>76</v>
      </c>
      <c r="C29" s="57" t="s">
        <v>83</v>
      </c>
      <c r="D29" s="81">
        <v>500</v>
      </c>
      <c r="E29" s="82"/>
      <c r="F29" s="83"/>
      <c r="G29" s="6">
        <v>3.86</v>
      </c>
      <c r="H29" s="4"/>
      <c r="I29" s="6"/>
      <c r="J29" s="7">
        <f>J28+D29+E29+F29+G29-H29-I29</f>
        <v>29795.13</v>
      </c>
    </row>
    <row r="30" spans="1:10" ht="13.5" customHeight="1">
      <c r="A30" s="47">
        <f aca="true" t="shared" si="4" ref="A30:A35">A29+1</f>
        <v>2</v>
      </c>
      <c r="B30" s="44" t="s">
        <v>76</v>
      </c>
      <c r="C30" s="57" t="s">
        <v>84</v>
      </c>
      <c r="D30" s="56">
        <v>400</v>
      </c>
      <c r="E30" s="82"/>
      <c r="F30" s="84"/>
      <c r="G30" s="10">
        <v>1.71</v>
      </c>
      <c r="H30" s="4"/>
      <c r="I30" s="6"/>
      <c r="J30" s="7">
        <f aca="true" t="shared" si="5" ref="J30:J35">J29+D30+E30+F30+G30-H30-I30</f>
        <v>30196.84</v>
      </c>
    </row>
    <row r="31" spans="1:10" ht="13.5" customHeight="1">
      <c r="A31" s="47">
        <f t="shared" si="4"/>
        <v>3</v>
      </c>
      <c r="B31" s="44" t="s">
        <v>76</v>
      </c>
      <c r="C31" s="57" t="s">
        <v>80</v>
      </c>
      <c r="D31" s="81">
        <v>400</v>
      </c>
      <c r="E31" s="82"/>
      <c r="F31" s="84"/>
      <c r="G31" s="10">
        <v>1.57</v>
      </c>
      <c r="H31" s="4"/>
      <c r="I31" s="6"/>
      <c r="J31" s="7">
        <f t="shared" si="5"/>
        <v>30598.41</v>
      </c>
    </row>
    <row r="32" spans="1:10" ht="13.5" customHeight="1">
      <c r="A32" s="47">
        <f t="shared" si="4"/>
        <v>4</v>
      </c>
      <c r="B32" s="44" t="s">
        <v>77</v>
      </c>
      <c r="C32" s="57" t="s">
        <v>85</v>
      </c>
      <c r="D32" s="85">
        <v>5800</v>
      </c>
      <c r="E32" s="82"/>
      <c r="F32" s="84"/>
      <c r="G32" s="10"/>
      <c r="H32" s="4"/>
      <c r="I32" s="6"/>
      <c r="J32" s="7">
        <f t="shared" si="5"/>
        <v>36398.41</v>
      </c>
    </row>
    <row r="33" spans="1:10" ht="13.5" customHeight="1">
      <c r="A33" s="47">
        <f t="shared" si="4"/>
        <v>5</v>
      </c>
      <c r="B33" s="44" t="s">
        <v>78</v>
      </c>
      <c r="C33" s="57" t="s">
        <v>81</v>
      </c>
      <c r="D33" s="81">
        <v>600</v>
      </c>
      <c r="E33" s="82"/>
      <c r="F33" s="84"/>
      <c r="G33" s="10">
        <v>1.65</v>
      </c>
      <c r="H33" s="4"/>
      <c r="I33" s="6"/>
      <c r="J33" s="7">
        <f t="shared" si="5"/>
        <v>37000.060000000005</v>
      </c>
    </row>
    <row r="34" spans="1:10" ht="13.5" customHeight="1">
      <c r="A34" s="47">
        <f t="shared" si="4"/>
        <v>6</v>
      </c>
      <c r="B34" s="44" t="s">
        <v>79</v>
      </c>
      <c r="C34" s="57" t="s">
        <v>82</v>
      </c>
      <c r="D34" s="81"/>
      <c r="E34" s="82">
        <v>200</v>
      </c>
      <c r="F34" s="84"/>
      <c r="G34" s="10"/>
      <c r="H34" s="4"/>
      <c r="I34" s="6"/>
      <c r="J34" s="7">
        <f t="shared" si="5"/>
        <v>37200.060000000005</v>
      </c>
    </row>
    <row r="35" spans="1:10" ht="13.5" customHeight="1" thickBot="1">
      <c r="A35" s="47">
        <f t="shared" si="4"/>
        <v>7</v>
      </c>
      <c r="B35" s="44" t="s">
        <v>110</v>
      </c>
      <c r="C35" s="86" t="s">
        <v>139</v>
      </c>
      <c r="D35" s="81">
        <v>400</v>
      </c>
      <c r="E35" s="82"/>
      <c r="F35" s="84"/>
      <c r="G35" s="10"/>
      <c r="H35" s="4"/>
      <c r="I35" s="6"/>
      <c r="J35" s="7">
        <f t="shared" si="5"/>
        <v>37600.060000000005</v>
      </c>
    </row>
    <row r="36" spans="1:10" ht="13.5" customHeight="1">
      <c r="A36" s="13"/>
      <c r="B36" s="14"/>
      <c r="C36" s="15" t="s">
        <v>28</v>
      </c>
      <c r="D36" s="18">
        <f aca="true" t="shared" si="6" ref="D36:I36">SUM(D29:D35)</f>
        <v>8100</v>
      </c>
      <c r="E36" s="17">
        <f t="shared" si="6"/>
        <v>200</v>
      </c>
      <c r="F36" s="17">
        <f t="shared" si="6"/>
        <v>0</v>
      </c>
      <c r="G36" s="28">
        <f t="shared" si="6"/>
        <v>8.790000000000001</v>
      </c>
      <c r="H36" s="18">
        <f t="shared" si="6"/>
        <v>0</v>
      </c>
      <c r="I36" s="28">
        <f t="shared" si="6"/>
        <v>0</v>
      </c>
      <c r="J36" s="32">
        <f>J28+D36+E36+F36+G36-H36-I36</f>
        <v>37600.060000000005</v>
      </c>
    </row>
    <row r="37" spans="1:10" ht="13.5" customHeight="1">
      <c r="A37" s="19"/>
      <c r="B37" s="19"/>
      <c r="C37" s="20" t="s">
        <v>71</v>
      </c>
      <c r="D37" s="4">
        <f aca="true" t="shared" si="7" ref="D37:J37">D36</f>
        <v>8100</v>
      </c>
      <c r="E37" s="21">
        <f t="shared" si="7"/>
        <v>200</v>
      </c>
      <c r="F37" s="21">
        <f t="shared" si="7"/>
        <v>0</v>
      </c>
      <c r="G37" s="29">
        <f t="shared" si="7"/>
        <v>8.790000000000001</v>
      </c>
      <c r="H37" s="4">
        <f t="shared" si="7"/>
        <v>0</v>
      </c>
      <c r="I37" s="29">
        <f t="shared" si="7"/>
        <v>0</v>
      </c>
      <c r="J37" s="29">
        <f t="shared" si="7"/>
        <v>37600.060000000005</v>
      </c>
    </row>
    <row r="38" spans="1:10" ht="13.5" customHeight="1" thickBot="1">
      <c r="A38" s="22"/>
      <c r="B38" s="22"/>
      <c r="C38" s="23" t="s">
        <v>86</v>
      </c>
      <c r="D38" s="26">
        <f>D21+D37</f>
        <v>35018</v>
      </c>
      <c r="E38" s="24">
        <f>E37+E21</f>
        <v>11805</v>
      </c>
      <c r="F38" s="24">
        <f>F37+F21</f>
        <v>82.35000000000001</v>
      </c>
      <c r="G38" s="24">
        <f>G37+G21</f>
        <v>35.71000000000001</v>
      </c>
      <c r="H38" s="26">
        <f>H21+H37</f>
        <v>3300</v>
      </c>
      <c r="I38" s="31">
        <f>I37+I21</f>
        <v>6041</v>
      </c>
      <c r="J38" s="31">
        <f>D38+E38+F38+G38-H38-I38</f>
        <v>37600.06</v>
      </c>
    </row>
    <row r="40" spans="1:10" s="51" customFormat="1" ht="18.75">
      <c r="A40" s="121" t="s">
        <v>122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s="51" customFormat="1" ht="19.5" thickBot="1">
      <c r="A41" s="121" t="s">
        <v>45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s="54" customFormat="1" ht="15.75" customHeight="1">
      <c r="A42" s="122"/>
      <c r="B42" s="124" t="s">
        <v>48</v>
      </c>
      <c r="C42" s="130" t="s">
        <v>17</v>
      </c>
      <c r="D42" s="126" t="s">
        <v>18</v>
      </c>
      <c r="E42" s="127"/>
      <c r="F42" s="127"/>
      <c r="G42" s="128"/>
      <c r="H42" s="126" t="s">
        <v>19</v>
      </c>
      <c r="I42" s="128"/>
      <c r="J42" s="124" t="s">
        <v>20</v>
      </c>
    </row>
    <row r="43" spans="1:10" s="54" customFormat="1" ht="15" thickBot="1">
      <c r="A43" s="123"/>
      <c r="B43" s="125"/>
      <c r="C43" s="131"/>
      <c r="D43" s="36" t="s">
        <v>21</v>
      </c>
      <c r="E43" s="37" t="s">
        <v>22</v>
      </c>
      <c r="F43" s="37" t="s">
        <v>23</v>
      </c>
      <c r="G43" s="38" t="s">
        <v>24</v>
      </c>
      <c r="H43" s="36" t="s">
        <v>25</v>
      </c>
      <c r="I43" s="38" t="s">
        <v>26</v>
      </c>
      <c r="J43" s="125"/>
    </row>
    <row r="44" spans="1:10" ht="14.25">
      <c r="A44" s="60"/>
      <c r="B44" s="35"/>
      <c r="C44" s="61" t="s">
        <v>192</v>
      </c>
      <c r="D44" s="11"/>
      <c r="E44" s="39"/>
      <c r="F44" s="17"/>
      <c r="G44" s="28"/>
      <c r="H44" s="1"/>
      <c r="I44" s="3"/>
      <c r="J44" s="8">
        <f>J38</f>
        <v>37600.06</v>
      </c>
    </row>
    <row r="45" spans="1:10" ht="15" thickBot="1">
      <c r="A45" s="47">
        <v>1</v>
      </c>
      <c r="B45" s="44" t="s">
        <v>118</v>
      </c>
      <c r="C45" s="57" t="s">
        <v>132</v>
      </c>
      <c r="D45" s="91"/>
      <c r="E45" s="92"/>
      <c r="F45" s="84">
        <v>56.91</v>
      </c>
      <c r="G45" s="10"/>
      <c r="H45" s="4"/>
      <c r="I45" s="6"/>
      <c r="J45" s="7">
        <f>J44+D45+E45+F45+G45-H45-I45</f>
        <v>37656.97</v>
      </c>
    </row>
    <row r="46" spans="1:10" ht="14.25">
      <c r="A46" s="13"/>
      <c r="B46" s="14"/>
      <c r="C46" s="88" t="s">
        <v>28</v>
      </c>
      <c r="D46" s="18">
        <f aca="true" t="shared" si="8" ref="D46:I46">SUM(D45:D45)</f>
        <v>0</v>
      </c>
      <c r="E46" s="17">
        <f t="shared" si="8"/>
        <v>0</v>
      </c>
      <c r="F46" s="17">
        <f t="shared" si="8"/>
        <v>56.91</v>
      </c>
      <c r="G46" s="28">
        <f t="shared" si="8"/>
        <v>0</v>
      </c>
      <c r="H46" s="16">
        <f t="shared" si="8"/>
        <v>0</v>
      </c>
      <c r="I46" s="28">
        <f t="shared" si="8"/>
        <v>0</v>
      </c>
      <c r="J46" s="32">
        <f>J44+D46+E46+F46+G46-H46-I46</f>
        <v>37656.97</v>
      </c>
    </row>
    <row r="47" spans="1:10" ht="14.25">
      <c r="A47" s="19"/>
      <c r="B47" s="19"/>
      <c r="C47" s="89" t="s">
        <v>125</v>
      </c>
      <c r="D47" s="4">
        <f aca="true" t="shared" si="9" ref="D47:J47">D46</f>
        <v>0</v>
      </c>
      <c r="E47" s="5">
        <f t="shared" si="9"/>
        <v>0</v>
      </c>
      <c r="F47" s="5">
        <f t="shared" si="9"/>
        <v>56.91</v>
      </c>
      <c r="G47" s="6">
        <f t="shared" si="9"/>
        <v>0</v>
      </c>
      <c r="H47" s="21">
        <f t="shared" si="9"/>
        <v>0</v>
      </c>
      <c r="I47" s="29">
        <f t="shared" si="9"/>
        <v>0</v>
      </c>
      <c r="J47" s="29">
        <f t="shared" si="9"/>
        <v>37656.97</v>
      </c>
    </row>
    <row r="48" spans="1:10" ht="15" thickBot="1">
      <c r="A48" s="22"/>
      <c r="B48" s="22"/>
      <c r="C48" s="90" t="s">
        <v>193</v>
      </c>
      <c r="D48" s="26">
        <f aca="true" t="shared" si="10" ref="D48:I48">D47+D38</f>
        <v>35018</v>
      </c>
      <c r="E48" s="25">
        <f t="shared" si="10"/>
        <v>11805</v>
      </c>
      <c r="F48" s="25">
        <f t="shared" si="10"/>
        <v>139.26</v>
      </c>
      <c r="G48" s="33">
        <f t="shared" si="10"/>
        <v>35.71000000000001</v>
      </c>
      <c r="H48" s="24">
        <f t="shared" si="10"/>
        <v>3300</v>
      </c>
      <c r="I48" s="31">
        <f t="shared" si="10"/>
        <v>6041</v>
      </c>
      <c r="J48" s="31">
        <f>D48+E48+F48+G48-H48-I48</f>
        <v>37656.97</v>
      </c>
    </row>
    <row r="50" spans="1:10" s="51" customFormat="1" ht="18.75">
      <c r="A50" s="121" t="s">
        <v>194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s="51" customFormat="1" ht="18.75">
      <c r="A51" s="121" t="s">
        <v>45</v>
      </c>
      <c r="B51" s="121"/>
      <c r="C51" s="121"/>
      <c r="D51" s="121"/>
      <c r="E51" s="121"/>
      <c r="F51" s="121"/>
      <c r="G51" s="121"/>
      <c r="H51" s="121"/>
      <c r="I51" s="121"/>
      <c r="J51" s="121"/>
    </row>
    <row r="52" ht="15" thickBot="1"/>
    <row r="53" spans="1:10" s="54" customFormat="1" ht="15.75" customHeight="1">
      <c r="A53" s="122"/>
      <c r="B53" s="124" t="s">
        <v>48</v>
      </c>
      <c r="C53" s="130" t="s">
        <v>17</v>
      </c>
      <c r="D53" s="126" t="s">
        <v>18</v>
      </c>
      <c r="E53" s="127"/>
      <c r="F53" s="127"/>
      <c r="G53" s="128"/>
      <c r="H53" s="126" t="s">
        <v>19</v>
      </c>
      <c r="I53" s="128"/>
      <c r="J53" s="124" t="s">
        <v>20</v>
      </c>
    </row>
    <row r="54" spans="1:10" s="54" customFormat="1" ht="15" thickBot="1">
      <c r="A54" s="123"/>
      <c r="B54" s="129"/>
      <c r="C54" s="131"/>
      <c r="D54" s="36" t="s">
        <v>21</v>
      </c>
      <c r="E54" s="37" t="s">
        <v>22</v>
      </c>
      <c r="F54" s="37" t="s">
        <v>23</v>
      </c>
      <c r="G54" s="38" t="s">
        <v>24</v>
      </c>
      <c r="H54" s="36" t="s">
        <v>25</v>
      </c>
      <c r="I54" s="38" t="s">
        <v>26</v>
      </c>
      <c r="J54" s="125"/>
    </row>
    <row r="55" spans="1:10" ht="14.25">
      <c r="A55" s="60"/>
      <c r="B55" s="14"/>
      <c r="C55" s="113" t="s">
        <v>192</v>
      </c>
      <c r="D55" s="11"/>
      <c r="E55" s="39"/>
      <c r="F55" s="17"/>
      <c r="G55" s="28"/>
      <c r="H55" s="43"/>
      <c r="I55" s="3"/>
      <c r="J55" s="8">
        <f>J48</f>
        <v>37656.97</v>
      </c>
    </row>
    <row r="56" spans="1:10" ht="14.25">
      <c r="A56" s="47">
        <v>1</v>
      </c>
      <c r="B56" s="44" t="s">
        <v>163</v>
      </c>
      <c r="C56" s="112" t="s">
        <v>195</v>
      </c>
      <c r="D56" s="81"/>
      <c r="E56" s="82"/>
      <c r="F56" s="82"/>
      <c r="G56" s="6"/>
      <c r="H56" s="21">
        <v>2400</v>
      </c>
      <c r="I56" s="6"/>
      <c r="J56" s="7">
        <f>J55+D56+E56+F56+G56-H56-I56</f>
        <v>35256.97</v>
      </c>
    </row>
    <row r="57" spans="1:10" ht="14.25">
      <c r="A57" s="47">
        <v>2</v>
      </c>
      <c r="B57" s="44" t="s">
        <v>163</v>
      </c>
      <c r="C57" s="111" t="s">
        <v>164</v>
      </c>
      <c r="D57" s="81"/>
      <c r="E57" s="82"/>
      <c r="F57" s="82"/>
      <c r="G57" s="6"/>
      <c r="H57" s="43"/>
      <c r="I57" s="3">
        <v>12</v>
      </c>
      <c r="J57" s="7">
        <f>J56+D57+E57+F57+G57-H57-I57</f>
        <v>35244.97</v>
      </c>
    </row>
    <row r="58" spans="1:10" ht="14.25">
      <c r="A58" s="47">
        <v>3</v>
      </c>
      <c r="B58" s="114" t="s">
        <v>166</v>
      </c>
      <c r="C58" s="111" t="s">
        <v>165</v>
      </c>
      <c r="D58" s="81"/>
      <c r="E58" s="82"/>
      <c r="F58" s="82"/>
      <c r="G58" s="6"/>
      <c r="H58" s="43"/>
      <c r="I58" s="3">
        <v>10</v>
      </c>
      <c r="J58" s="7">
        <f>J57+D58+E58+F58+G58-H58-I58</f>
        <v>35234.97</v>
      </c>
    </row>
    <row r="59" spans="1:10" ht="15" thickBot="1">
      <c r="A59" s="47">
        <v>4</v>
      </c>
      <c r="B59" s="59" t="s">
        <v>196</v>
      </c>
      <c r="C59" s="111" t="s">
        <v>22</v>
      </c>
      <c r="D59" s="81"/>
      <c r="E59" s="82">
        <v>50</v>
      </c>
      <c r="F59" s="82"/>
      <c r="G59" s="6"/>
      <c r="H59" s="43"/>
      <c r="I59" s="3"/>
      <c r="J59" s="7">
        <f>J58+D59+E59+F59+G59-H59-I59</f>
        <v>35284.97</v>
      </c>
    </row>
    <row r="60" spans="1:10" ht="14.25">
      <c r="A60" s="13"/>
      <c r="B60" s="35"/>
      <c r="C60" s="88" t="s">
        <v>28</v>
      </c>
      <c r="D60" s="18">
        <f aca="true" t="shared" si="11" ref="D60:I60">SUM(D56:D59)</f>
        <v>0</v>
      </c>
      <c r="E60" s="17">
        <f t="shared" si="11"/>
        <v>50</v>
      </c>
      <c r="F60" s="17">
        <f t="shared" si="11"/>
        <v>0</v>
      </c>
      <c r="G60" s="28">
        <f t="shared" si="11"/>
        <v>0</v>
      </c>
      <c r="H60" s="16">
        <f t="shared" si="11"/>
        <v>2400</v>
      </c>
      <c r="I60" s="28">
        <f t="shared" si="11"/>
        <v>22</v>
      </c>
      <c r="J60" s="32">
        <f>J55+D60+E60+F60+G60-H60-I60</f>
        <v>35284.97</v>
      </c>
    </row>
    <row r="61" spans="1:10" ht="14.25">
      <c r="A61" s="19"/>
      <c r="B61" s="19"/>
      <c r="C61" s="89" t="s">
        <v>197</v>
      </c>
      <c r="D61" s="4">
        <f aca="true" t="shared" si="12" ref="D61:J61">D60</f>
        <v>0</v>
      </c>
      <c r="E61" s="5">
        <f t="shared" si="12"/>
        <v>50</v>
      </c>
      <c r="F61" s="5">
        <f t="shared" si="12"/>
        <v>0</v>
      </c>
      <c r="G61" s="6">
        <f t="shared" si="12"/>
        <v>0</v>
      </c>
      <c r="H61" s="21">
        <f t="shared" si="12"/>
        <v>2400</v>
      </c>
      <c r="I61" s="29">
        <f t="shared" si="12"/>
        <v>22</v>
      </c>
      <c r="J61" s="29">
        <f t="shared" si="12"/>
        <v>35284.97</v>
      </c>
    </row>
    <row r="62" spans="1:10" ht="15" thickBot="1">
      <c r="A62" s="22"/>
      <c r="B62" s="22"/>
      <c r="C62" s="90" t="s">
        <v>182</v>
      </c>
      <c r="D62" s="26">
        <f aca="true" t="shared" si="13" ref="D62:I62">D61+D48</f>
        <v>35018</v>
      </c>
      <c r="E62" s="25">
        <f t="shared" si="13"/>
        <v>11855</v>
      </c>
      <c r="F62" s="25">
        <f t="shared" si="13"/>
        <v>139.26</v>
      </c>
      <c r="G62" s="33">
        <f t="shared" si="13"/>
        <v>35.71000000000001</v>
      </c>
      <c r="H62" s="24">
        <f t="shared" si="13"/>
        <v>5700</v>
      </c>
      <c r="I62" s="31">
        <f t="shared" si="13"/>
        <v>6063</v>
      </c>
      <c r="J62" s="31">
        <f>D62+E62+F62+G62-H62-I62</f>
        <v>35284.97</v>
      </c>
    </row>
    <row r="75" spans="1:10" s="51" customFormat="1" ht="18.75">
      <c r="A75" s="121" t="s">
        <v>175</v>
      </c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s="51" customFormat="1" ht="19.5" thickBot="1">
      <c r="A76" s="121" t="s">
        <v>45</v>
      </c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s="54" customFormat="1" ht="15.75" customHeight="1">
      <c r="A77" s="122"/>
      <c r="B77" s="124" t="s">
        <v>48</v>
      </c>
      <c r="C77" s="130" t="s">
        <v>17</v>
      </c>
      <c r="D77" s="126" t="s">
        <v>18</v>
      </c>
      <c r="E77" s="127"/>
      <c r="F77" s="127"/>
      <c r="G77" s="128"/>
      <c r="H77" s="126" t="s">
        <v>19</v>
      </c>
      <c r="I77" s="128"/>
      <c r="J77" s="124" t="s">
        <v>20</v>
      </c>
    </row>
    <row r="78" spans="1:10" s="54" customFormat="1" ht="15" thickBot="1">
      <c r="A78" s="123"/>
      <c r="B78" s="129"/>
      <c r="C78" s="131"/>
      <c r="D78" s="36" t="s">
        <v>21</v>
      </c>
      <c r="E78" s="37" t="s">
        <v>22</v>
      </c>
      <c r="F78" s="37" t="s">
        <v>23</v>
      </c>
      <c r="G78" s="38" t="s">
        <v>24</v>
      </c>
      <c r="H78" s="36" t="s">
        <v>25</v>
      </c>
      <c r="I78" s="38" t="s">
        <v>26</v>
      </c>
      <c r="J78" s="125"/>
    </row>
    <row r="79" spans="1:10" ht="14.25">
      <c r="A79" s="60"/>
      <c r="B79" s="14"/>
      <c r="C79" s="113" t="s">
        <v>192</v>
      </c>
      <c r="D79" s="11"/>
      <c r="E79" s="39"/>
      <c r="F79" s="17"/>
      <c r="G79" s="28"/>
      <c r="H79" s="43"/>
      <c r="I79" s="3"/>
      <c r="J79" s="8">
        <f>J62</f>
        <v>35284.97</v>
      </c>
    </row>
    <row r="80" spans="1:10" ht="14.25">
      <c r="A80" s="47">
        <v>1</v>
      </c>
      <c r="B80" s="44" t="s">
        <v>153</v>
      </c>
      <c r="C80" s="112" t="s">
        <v>198</v>
      </c>
      <c r="D80" s="81"/>
      <c r="E80" s="82">
        <v>1000</v>
      </c>
      <c r="F80" s="82"/>
      <c r="G80" s="6"/>
      <c r="H80" s="21"/>
      <c r="I80" s="6"/>
      <c r="J80" s="7">
        <f>J79+D80+E80+F80+G80-H80-I80</f>
        <v>36284.97</v>
      </c>
    </row>
    <row r="81" spans="1:10" ht="14.25">
      <c r="A81" s="47">
        <v>2</v>
      </c>
      <c r="B81" s="44" t="s">
        <v>153</v>
      </c>
      <c r="C81" s="111" t="s">
        <v>199</v>
      </c>
      <c r="D81" s="81"/>
      <c r="E81" s="82">
        <v>1000</v>
      </c>
      <c r="F81" s="82"/>
      <c r="G81" s="6"/>
      <c r="H81" s="43"/>
      <c r="I81" s="3"/>
      <c r="J81" s="7">
        <f>J80+D81+E81+F81+G81-H81-I81</f>
        <v>37284.97</v>
      </c>
    </row>
    <row r="82" spans="1:10" ht="14.25">
      <c r="A82" s="47">
        <f>A81+1</f>
        <v>3</v>
      </c>
      <c r="B82" s="44" t="s">
        <v>153</v>
      </c>
      <c r="C82" s="111" t="s">
        <v>59</v>
      </c>
      <c r="D82" s="81"/>
      <c r="E82" s="82">
        <v>2000</v>
      </c>
      <c r="F82" s="82"/>
      <c r="G82" s="6"/>
      <c r="H82" s="43"/>
      <c r="I82" s="3"/>
      <c r="J82" s="7">
        <f aca="true" t="shared" si="14" ref="J82:J108">J81+D82+E82+F82+G82-H82-I82</f>
        <v>39284.97</v>
      </c>
    </row>
    <row r="83" spans="1:10" ht="14.25">
      <c r="A83" s="47">
        <f aca="true" t="shared" si="15" ref="A83:A108">A82+1</f>
        <v>4</v>
      </c>
      <c r="B83" s="44" t="s">
        <v>153</v>
      </c>
      <c r="C83" s="111" t="s">
        <v>200</v>
      </c>
      <c r="D83" s="81"/>
      <c r="E83" s="82">
        <v>1000</v>
      </c>
      <c r="F83" s="82"/>
      <c r="G83" s="6"/>
      <c r="H83" s="43"/>
      <c r="I83" s="3"/>
      <c r="J83" s="7">
        <f t="shared" si="14"/>
        <v>40284.97</v>
      </c>
    </row>
    <row r="84" spans="1:10" ht="14.25">
      <c r="A84" s="47">
        <f t="shared" si="15"/>
        <v>5</v>
      </c>
      <c r="B84" s="44" t="s">
        <v>153</v>
      </c>
      <c r="C84" s="111" t="s">
        <v>201</v>
      </c>
      <c r="D84" s="81"/>
      <c r="E84" s="82">
        <v>4279</v>
      </c>
      <c r="F84" s="82"/>
      <c r="G84" s="6"/>
      <c r="H84" s="43"/>
      <c r="I84" s="3"/>
      <c r="J84" s="7">
        <f t="shared" si="14"/>
        <v>44563.97</v>
      </c>
    </row>
    <row r="85" spans="1:10" ht="14.25">
      <c r="A85" s="47">
        <f t="shared" si="15"/>
        <v>6</v>
      </c>
      <c r="B85" s="44" t="s">
        <v>153</v>
      </c>
      <c r="C85" s="111" t="s">
        <v>202</v>
      </c>
      <c r="D85" s="81"/>
      <c r="E85" s="82">
        <v>300</v>
      </c>
      <c r="F85" s="82"/>
      <c r="G85" s="6"/>
      <c r="H85" s="43"/>
      <c r="I85" s="3"/>
      <c r="J85" s="7">
        <f t="shared" si="14"/>
        <v>44863.97</v>
      </c>
    </row>
    <row r="86" spans="1:10" ht="14.25">
      <c r="A86" s="47">
        <f t="shared" si="15"/>
        <v>7</v>
      </c>
      <c r="B86" s="44" t="s">
        <v>153</v>
      </c>
      <c r="C86" s="111" t="s">
        <v>202</v>
      </c>
      <c r="D86" s="81"/>
      <c r="E86" s="82">
        <v>100</v>
      </c>
      <c r="F86" s="82"/>
      <c r="G86" s="6"/>
      <c r="H86" s="43"/>
      <c r="I86" s="3"/>
      <c r="J86" s="7">
        <f t="shared" si="14"/>
        <v>44963.97</v>
      </c>
    </row>
    <row r="87" spans="1:10" ht="14.25">
      <c r="A87" s="47">
        <f t="shared" si="15"/>
        <v>8</v>
      </c>
      <c r="B87" s="44" t="s">
        <v>153</v>
      </c>
      <c r="C87" s="111" t="s">
        <v>202</v>
      </c>
      <c r="D87" s="81"/>
      <c r="E87" s="82">
        <v>500</v>
      </c>
      <c r="F87" s="82"/>
      <c r="G87" s="6"/>
      <c r="H87" s="43"/>
      <c r="I87" s="3"/>
      <c r="J87" s="7">
        <f t="shared" si="14"/>
        <v>45463.97</v>
      </c>
    </row>
    <row r="88" spans="1:10" ht="14.25">
      <c r="A88" s="47">
        <f t="shared" si="15"/>
        <v>9</v>
      </c>
      <c r="B88" s="44" t="s">
        <v>153</v>
      </c>
      <c r="C88" s="111" t="s">
        <v>202</v>
      </c>
      <c r="D88" s="81"/>
      <c r="E88" s="82">
        <v>300</v>
      </c>
      <c r="F88" s="82"/>
      <c r="G88" s="6"/>
      <c r="H88" s="43"/>
      <c r="I88" s="3"/>
      <c r="J88" s="7">
        <f t="shared" si="14"/>
        <v>45763.97</v>
      </c>
    </row>
    <row r="89" spans="1:10" ht="14.25">
      <c r="A89" s="47">
        <f t="shared" si="15"/>
        <v>10</v>
      </c>
      <c r="B89" s="44" t="s">
        <v>153</v>
      </c>
      <c r="C89" s="111" t="s">
        <v>202</v>
      </c>
      <c r="D89" s="81"/>
      <c r="E89" s="82">
        <v>500</v>
      </c>
      <c r="F89" s="82"/>
      <c r="G89" s="6"/>
      <c r="H89" s="43"/>
      <c r="I89" s="3"/>
      <c r="J89" s="7">
        <f t="shared" si="14"/>
        <v>46263.97</v>
      </c>
    </row>
    <row r="90" spans="1:10" ht="14.25">
      <c r="A90" s="47">
        <f t="shared" si="15"/>
        <v>11</v>
      </c>
      <c r="B90" s="44" t="s">
        <v>153</v>
      </c>
      <c r="C90" s="111" t="s">
        <v>203</v>
      </c>
      <c r="D90" s="81"/>
      <c r="E90" s="82"/>
      <c r="F90" s="82"/>
      <c r="G90" s="6"/>
      <c r="H90" s="43"/>
      <c r="I90" s="3">
        <v>10000</v>
      </c>
      <c r="J90" s="7">
        <f t="shared" si="14"/>
        <v>36263.97</v>
      </c>
    </row>
    <row r="91" spans="1:10" ht="14.25">
      <c r="A91" s="47">
        <f t="shared" si="15"/>
        <v>12</v>
      </c>
      <c r="B91" s="44" t="s">
        <v>153</v>
      </c>
      <c r="C91" s="111" t="s">
        <v>164</v>
      </c>
      <c r="D91" s="81"/>
      <c r="E91" s="82"/>
      <c r="F91" s="82"/>
      <c r="G91" s="6"/>
      <c r="H91" s="43"/>
      <c r="I91" s="3">
        <v>50</v>
      </c>
      <c r="J91" s="7">
        <f t="shared" si="14"/>
        <v>36213.97</v>
      </c>
    </row>
    <row r="92" spans="1:10" ht="14.25">
      <c r="A92" s="47">
        <f t="shared" si="15"/>
        <v>13</v>
      </c>
      <c r="B92" s="44" t="s">
        <v>167</v>
      </c>
      <c r="C92" s="111" t="s">
        <v>204</v>
      </c>
      <c r="D92" s="81"/>
      <c r="E92" s="82">
        <v>1000</v>
      </c>
      <c r="F92" s="82"/>
      <c r="G92" s="6"/>
      <c r="H92" s="43"/>
      <c r="I92" s="3"/>
      <c r="J92" s="7">
        <f t="shared" si="14"/>
        <v>37213.97</v>
      </c>
    </row>
    <row r="93" spans="1:10" ht="14.25">
      <c r="A93" s="47">
        <f t="shared" si="15"/>
        <v>14</v>
      </c>
      <c r="B93" s="44" t="s">
        <v>167</v>
      </c>
      <c r="C93" s="111" t="s">
        <v>202</v>
      </c>
      <c r="D93" s="81"/>
      <c r="E93" s="82">
        <v>200</v>
      </c>
      <c r="F93" s="82"/>
      <c r="G93" s="6"/>
      <c r="H93" s="43"/>
      <c r="I93" s="3"/>
      <c r="J93" s="7">
        <f t="shared" si="14"/>
        <v>37413.97</v>
      </c>
    </row>
    <row r="94" spans="1:10" ht="14.25">
      <c r="A94" s="47">
        <f t="shared" si="15"/>
        <v>15</v>
      </c>
      <c r="B94" s="44" t="s">
        <v>167</v>
      </c>
      <c r="C94" s="111" t="s">
        <v>202</v>
      </c>
      <c r="D94" s="81"/>
      <c r="E94" s="82">
        <v>100</v>
      </c>
      <c r="F94" s="82"/>
      <c r="G94" s="6"/>
      <c r="H94" s="43"/>
      <c r="I94" s="3"/>
      <c r="J94" s="7">
        <f t="shared" si="14"/>
        <v>37513.97</v>
      </c>
    </row>
    <row r="95" spans="1:10" ht="14.25">
      <c r="A95" s="47">
        <f t="shared" si="15"/>
        <v>16</v>
      </c>
      <c r="B95" s="44" t="s">
        <v>167</v>
      </c>
      <c r="C95" s="111" t="s">
        <v>205</v>
      </c>
      <c r="D95" s="81"/>
      <c r="E95" s="82">
        <v>500</v>
      </c>
      <c r="F95" s="82"/>
      <c r="G95" s="6"/>
      <c r="H95" s="43"/>
      <c r="I95" s="3"/>
      <c r="J95" s="7">
        <f t="shared" si="14"/>
        <v>38013.97</v>
      </c>
    </row>
    <row r="96" spans="1:10" ht="14.25">
      <c r="A96" s="47">
        <f t="shared" si="15"/>
        <v>17</v>
      </c>
      <c r="B96" s="44" t="s">
        <v>168</v>
      </c>
      <c r="C96" s="111" t="s">
        <v>206</v>
      </c>
      <c r="D96" s="81"/>
      <c r="E96" s="82">
        <v>10000</v>
      </c>
      <c r="F96" s="82"/>
      <c r="G96" s="6"/>
      <c r="H96" s="43"/>
      <c r="I96" s="3"/>
      <c r="J96" s="7">
        <f t="shared" si="14"/>
        <v>48013.97</v>
      </c>
    </row>
    <row r="97" spans="1:10" ht="14.25">
      <c r="A97" s="47">
        <f t="shared" si="15"/>
        <v>18</v>
      </c>
      <c r="B97" s="44" t="s">
        <v>168</v>
      </c>
      <c r="C97" s="111" t="s">
        <v>207</v>
      </c>
      <c r="D97" s="81"/>
      <c r="E97" s="82"/>
      <c r="F97" s="82"/>
      <c r="G97" s="6"/>
      <c r="H97" s="43"/>
      <c r="I97" s="3">
        <v>5000</v>
      </c>
      <c r="J97" s="7">
        <f t="shared" si="14"/>
        <v>43013.97</v>
      </c>
    </row>
    <row r="98" spans="1:10" ht="14.25">
      <c r="A98" s="47">
        <f t="shared" si="15"/>
        <v>19</v>
      </c>
      <c r="B98" s="44" t="s">
        <v>168</v>
      </c>
      <c r="C98" s="111" t="s">
        <v>164</v>
      </c>
      <c r="D98" s="81"/>
      <c r="E98" s="82"/>
      <c r="F98" s="82"/>
      <c r="G98" s="6"/>
      <c r="H98" s="43"/>
      <c r="I98" s="3">
        <v>25</v>
      </c>
      <c r="J98" s="7">
        <f t="shared" si="14"/>
        <v>42988.97</v>
      </c>
    </row>
    <row r="99" spans="1:10" ht="14.25">
      <c r="A99" s="47">
        <f t="shared" si="15"/>
        <v>20</v>
      </c>
      <c r="B99" s="44" t="s">
        <v>168</v>
      </c>
      <c r="C99" s="111" t="s">
        <v>208</v>
      </c>
      <c r="D99" s="81"/>
      <c r="E99" s="82">
        <v>327.1</v>
      </c>
      <c r="F99" s="82"/>
      <c r="G99" s="6"/>
      <c r="H99" s="43"/>
      <c r="I99" s="3"/>
      <c r="J99" s="7">
        <f t="shared" si="14"/>
        <v>43316.07</v>
      </c>
    </row>
    <row r="100" spans="1:10" ht="14.25">
      <c r="A100" s="47">
        <f t="shared" si="15"/>
        <v>21</v>
      </c>
      <c r="B100" s="44" t="s">
        <v>168</v>
      </c>
      <c r="C100" s="111" t="s">
        <v>208</v>
      </c>
      <c r="D100" s="81"/>
      <c r="E100" s="82">
        <v>101</v>
      </c>
      <c r="F100" s="82"/>
      <c r="G100" s="6"/>
      <c r="H100" s="43"/>
      <c r="I100" s="3"/>
      <c r="J100" s="7">
        <f t="shared" si="14"/>
        <v>43417.07</v>
      </c>
    </row>
    <row r="101" spans="1:10" ht="14.25">
      <c r="A101" s="47">
        <f t="shared" si="15"/>
        <v>22</v>
      </c>
      <c r="B101" s="44" t="s">
        <v>168</v>
      </c>
      <c r="C101" s="111" t="s">
        <v>208</v>
      </c>
      <c r="D101" s="81"/>
      <c r="E101" s="82">
        <v>200</v>
      </c>
      <c r="F101" s="82"/>
      <c r="G101" s="6"/>
      <c r="H101" s="43"/>
      <c r="I101" s="3"/>
      <c r="J101" s="7">
        <f t="shared" si="14"/>
        <v>43617.07</v>
      </c>
    </row>
    <row r="102" spans="1:10" ht="14.25">
      <c r="A102" s="47">
        <f t="shared" si="15"/>
        <v>23</v>
      </c>
      <c r="B102" s="44" t="s">
        <v>155</v>
      </c>
      <c r="C102" s="111" t="s">
        <v>169</v>
      </c>
      <c r="D102" s="81"/>
      <c r="E102" s="82">
        <v>200</v>
      </c>
      <c r="F102" s="82"/>
      <c r="G102" s="6"/>
      <c r="H102" s="43"/>
      <c r="I102" s="3"/>
      <c r="J102" s="7">
        <f t="shared" si="14"/>
        <v>43817.07</v>
      </c>
    </row>
    <row r="103" spans="1:10" ht="14.25">
      <c r="A103" s="47">
        <f t="shared" si="15"/>
        <v>24</v>
      </c>
      <c r="B103" s="44" t="s">
        <v>155</v>
      </c>
      <c r="C103" s="111" t="s">
        <v>209</v>
      </c>
      <c r="D103" s="81"/>
      <c r="E103" s="82">
        <v>1000</v>
      </c>
      <c r="F103" s="82"/>
      <c r="G103" s="6"/>
      <c r="H103" s="43"/>
      <c r="I103" s="3"/>
      <c r="J103" s="7">
        <f t="shared" si="14"/>
        <v>44817.07</v>
      </c>
    </row>
    <row r="104" spans="1:10" ht="14.25">
      <c r="A104" s="47">
        <f t="shared" si="15"/>
        <v>25</v>
      </c>
      <c r="B104" s="44" t="s">
        <v>171</v>
      </c>
      <c r="C104" s="111" t="s">
        <v>170</v>
      </c>
      <c r="D104" s="81"/>
      <c r="E104" s="82">
        <v>500</v>
      </c>
      <c r="F104" s="82"/>
      <c r="G104" s="6"/>
      <c r="H104" s="43"/>
      <c r="I104" s="3"/>
      <c r="J104" s="7">
        <f t="shared" si="14"/>
        <v>45317.07</v>
      </c>
    </row>
    <row r="105" spans="1:10" ht="14.25">
      <c r="A105" s="47">
        <f t="shared" si="15"/>
        <v>26</v>
      </c>
      <c r="B105" s="44" t="s">
        <v>172</v>
      </c>
      <c r="C105" s="111" t="s">
        <v>210</v>
      </c>
      <c r="D105" s="81"/>
      <c r="E105" s="82"/>
      <c r="F105" s="82"/>
      <c r="G105" s="6"/>
      <c r="H105" s="43"/>
      <c r="I105" s="3">
        <v>15000</v>
      </c>
      <c r="J105" s="7">
        <f t="shared" si="14"/>
        <v>30317.07</v>
      </c>
    </row>
    <row r="106" spans="1:10" ht="14.25">
      <c r="A106" s="47">
        <f t="shared" si="15"/>
        <v>27</v>
      </c>
      <c r="B106" s="44" t="s">
        <v>172</v>
      </c>
      <c r="C106" s="111" t="s">
        <v>164</v>
      </c>
      <c r="D106" s="81"/>
      <c r="E106" s="82"/>
      <c r="F106" s="82"/>
      <c r="G106" s="6"/>
      <c r="H106" s="43"/>
      <c r="I106" s="3">
        <v>50</v>
      </c>
      <c r="J106" s="7">
        <f t="shared" si="14"/>
        <v>30267.07</v>
      </c>
    </row>
    <row r="107" spans="1:10" ht="14.25">
      <c r="A107" s="47">
        <f t="shared" si="15"/>
        <v>28</v>
      </c>
      <c r="B107" s="44" t="s">
        <v>172</v>
      </c>
      <c r="C107" s="111" t="s">
        <v>173</v>
      </c>
      <c r="D107" s="81"/>
      <c r="E107" s="82">
        <v>1000</v>
      </c>
      <c r="F107" s="82"/>
      <c r="G107" s="6"/>
      <c r="H107" s="43"/>
      <c r="I107" s="3"/>
      <c r="J107" s="7">
        <f t="shared" si="14"/>
        <v>31267.07</v>
      </c>
    </row>
    <row r="108" spans="1:10" ht="15" thickBot="1">
      <c r="A108" s="47">
        <f t="shared" si="15"/>
        <v>29</v>
      </c>
      <c r="B108" s="114" t="s">
        <v>172</v>
      </c>
      <c r="C108" s="111" t="s">
        <v>174</v>
      </c>
      <c r="D108" s="81"/>
      <c r="E108" s="82">
        <v>500</v>
      </c>
      <c r="F108" s="82"/>
      <c r="G108" s="6"/>
      <c r="H108" s="43"/>
      <c r="I108" s="3"/>
      <c r="J108" s="7">
        <f t="shared" si="14"/>
        <v>31767.07</v>
      </c>
    </row>
    <row r="109" spans="1:10" ht="14.25">
      <c r="A109" s="13"/>
      <c r="B109" s="14"/>
      <c r="C109" s="88" t="s">
        <v>28</v>
      </c>
      <c r="D109" s="18">
        <f aca="true" t="shared" si="16" ref="D109:I109">SUM(D80:D108)</f>
        <v>0</v>
      </c>
      <c r="E109" s="17">
        <f t="shared" si="16"/>
        <v>26607.1</v>
      </c>
      <c r="F109" s="17">
        <f t="shared" si="16"/>
        <v>0</v>
      </c>
      <c r="G109" s="28">
        <f t="shared" si="16"/>
        <v>0</v>
      </c>
      <c r="H109" s="16">
        <f t="shared" si="16"/>
        <v>0</v>
      </c>
      <c r="I109" s="28">
        <f t="shared" si="16"/>
        <v>30125</v>
      </c>
      <c r="J109" s="32">
        <f>J79+D109+E109+F109+G109-H109-I109</f>
        <v>31767.07</v>
      </c>
    </row>
    <row r="110" spans="1:10" ht="14.25">
      <c r="A110" s="19"/>
      <c r="B110" s="19"/>
      <c r="C110" s="89" t="s">
        <v>197</v>
      </c>
      <c r="D110" s="4">
        <f aca="true" t="shared" si="17" ref="D110:J110">D109</f>
        <v>0</v>
      </c>
      <c r="E110" s="5">
        <f t="shared" si="17"/>
        <v>26607.1</v>
      </c>
      <c r="F110" s="5">
        <f t="shared" si="17"/>
        <v>0</v>
      </c>
      <c r="G110" s="6">
        <f t="shared" si="17"/>
        <v>0</v>
      </c>
      <c r="H110" s="21">
        <f t="shared" si="17"/>
        <v>0</v>
      </c>
      <c r="I110" s="29">
        <f t="shared" si="17"/>
        <v>30125</v>
      </c>
      <c r="J110" s="29">
        <f t="shared" si="17"/>
        <v>31767.07</v>
      </c>
    </row>
    <row r="111" spans="1:10" ht="15" thickBot="1">
      <c r="A111" s="22"/>
      <c r="B111" s="22"/>
      <c r="C111" s="90" t="s">
        <v>211</v>
      </c>
      <c r="D111" s="26">
        <f aca="true" t="shared" si="18" ref="D111:I111">D110+D62</f>
        <v>35018</v>
      </c>
      <c r="E111" s="25">
        <f t="shared" si="18"/>
        <v>38462.1</v>
      </c>
      <c r="F111" s="25">
        <f t="shared" si="18"/>
        <v>139.26</v>
      </c>
      <c r="G111" s="33">
        <f t="shared" si="18"/>
        <v>35.71000000000001</v>
      </c>
      <c r="H111" s="24">
        <f t="shared" si="18"/>
        <v>5700</v>
      </c>
      <c r="I111" s="31">
        <f t="shared" si="18"/>
        <v>36188</v>
      </c>
      <c r="J111" s="31">
        <f>D111+E111+F111+G111-H111-I111</f>
        <v>31767.070000000007</v>
      </c>
    </row>
    <row r="113" spans="1:10" s="51" customFormat="1" ht="18.75">
      <c r="A113" s="121" t="s">
        <v>212</v>
      </c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s="51" customFormat="1" ht="19.5" thickBot="1">
      <c r="A114" s="121" t="s">
        <v>45</v>
      </c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1:10" s="54" customFormat="1" ht="15.75" customHeight="1">
      <c r="A115" s="122"/>
      <c r="B115" s="124" t="s">
        <v>48</v>
      </c>
      <c r="C115" s="130" t="s">
        <v>17</v>
      </c>
      <c r="D115" s="126" t="s">
        <v>18</v>
      </c>
      <c r="E115" s="127"/>
      <c r="F115" s="127"/>
      <c r="G115" s="128"/>
      <c r="H115" s="126" t="s">
        <v>19</v>
      </c>
      <c r="I115" s="128"/>
      <c r="J115" s="124" t="s">
        <v>20</v>
      </c>
    </row>
    <row r="116" spans="1:10" s="54" customFormat="1" ht="15" thickBot="1">
      <c r="A116" s="123"/>
      <c r="B116" s="129"/>
      <c r="C116" s="131"/>
      <c r="D116" s="115" t="s">
        <v>21</v>
      </c>
      <c r="E116" s="116" t="s">
        <v>22</v>
      </c>
      <c r="F116" s="116" t="s">
        <v>23</v>
      </c>
      <c r="G116" s="117" t="s">
        <v>24</v>
      </c>
      <c r="H116" s="36" t="s">
        <v>25</v>
      </c>
      <c r="I116" s="38" t="s">
        <v>26</v>
      </c>
      <c r="J116" s="125"/>
    </row>
    <row r="117" spans="1:10" ht="14.25">
      <c r="A117" s="60"/>
      <c r="B117" s="14"/>
      <c r="C117" s="113" t="s">
        <v>192</v>
      </c>
      <c r="D117" s="18"/>
      <c r="E117" s="17"/>
      <c r="F117" s="17"/>
      <c r="G117" s="28"/>
      <c r="H117" s="43"/>
      <c r="I117" s="3"/>
      <c r="J117" s="8">
        <f>J108</f>
        <v>31767.07</v>
      </c>
    </row>
    <row r="118" spans="1:10" ht="14.25">
      <c r="A118" s="47">
        <v>1</v>
      </c>
      <c r="B118" s="44" t="s">
        <v>176</v>
      </c>
      <c r="C118" s="112" t="s">
        <v>183</v>
      </c>
      <c r="D118" s="81"/>
      <c r="E118" s="118">
        <v>1000</v>
      </c>
      <c r="F118" s="82"/>
      <c r="G118" s="6"/>
      <c r="H118" s="21"/>
      <c r="I118" s="6"/>
      <c r="J118" s="7">
        <f>J117+D118+E118+F118+G118-H118-I118</f>
        <v>32767.07</v>
      </c>
    </row>
    <row r="119" spans="1:10" ht="14.25">
      <c r="A119" s="47">
        <v>2</v>
      </c>
      <c r="B119" s="44" t="s">
        <v>176</v>
      </c>
      <c r="C119" s="111" t="s">
        <v>184</v>
      </c>
      <c r="D119" s="81"/>
      <c r="E119" s="118">
        <v>500</v>
      </c>
      <c r="F119" s="82"/>
      <c r="G119" s="6"/>
      <c r="H119" s="43"/>
      <c r="I119" s="3"/>
      <c r="J119" s="7">
        <f>J118+D119+E119+F119+G119-H119-I119</f>
        <v>33267.07</v>
      </c>
    </row>
    <row r="120" spans="1:10" ht="14.25">
      <c r="A120" s="47">
        <f>A119+1</f>
        <v>3</v>
      </c>
      <c r="B120" s="44" t="s">
        <v>177</v>
      </c>
      <c r="C120" s="111" t="s">
        <v>185</v>
      </c>
      <c r="D120" s="81"/>
      <c r="E120" s="118">
        <v>1000</v>
      </c>
      <c r="F120" s="82"/>
      <c r="G120" s="6"/>
      <c r="H120" s="43"/>
      <c r="I120" s="3"/>
      <c r="J120" s="7">
        <f aca="true" t="shared" si="19" ref="J120:J126">J119+D120+E120+F120+G120-H120-I120</f>
        <v>34267.07</v>
      </c>
    </row>
    <row r="121" spans="1:10" ht="14.25">
      <c r="A121" s="47">
        <f aca="true" t="shared" si="20" ref="A121:A126">A120+1</f>
        <v>4</v>
      </c>
      <c r="B121" s="44" t="s">
        <v>178</v>
      </c>
      <c r="C121" s="111" t="s">
        <v>186</v>
      </c>
      <c r="D121" s="81"/>
      <c r="E121" s="118">
        <v>100</v>
      </c>
      <c r="F121" s="82"/>
      <c r="G121" s="6"/>
      <c r="H121" s="43"/>
      <c r="I121" s="3"/>
      <c r="J121" s="7">
        <f t="shared" si="19"/>
        <v>34367.07</v>
      </c>
    </row>
    <row r="122" spans="1:10" ht="14.25">
      <c r="A122" s="47">
        <f t="shared" si="20"/>
        <v>5</v>
      </c>
      <c r="B122" s="44" t="s">
        <v>178</v>
      </c>
      <c r="C122" s="111" t="s">
        <v>187</v>
      </c>
      <c r="D122" s="81"/>
      <c r="E122" s="118">
        <v>200</v>
      </c>
      <c r="F122" s="82"/>
      <c r="G122" s="6"/>
      <c r="H122" s="43"/>
      <c r="I122" s="3"/>
      <c r="J122" s="7">
        <f t="shared" si="19"/>
        <v>34567.07</v>
      </c>
    </row>
    <row r="123" spans="1:10" ht="14.25">
      <c r="A123" s="47">
        <f t="shared" si="20"/>
        <v>6</v>
      </c>
      <c r="B123" s="44" t="s">
        <v>178</v>
      </c>
      <c r="C123" s="111" t="s">
        <v>188</v>
      </c>
      <c r="D123" s="81"/>
      <c r="E123" s="118">
        <v>200</v>
      </c>
      <c r="F123" s="82"/>
      <c r="G123" s="6"/>
      <c r="H123" s="43"/>
      <c r="I123" s="3"/>
      <c r="J123" s="7">
        <f t="shared" si="19"/>
        <v>34767.07</v>
      </c>
    </row>
    <row r="124" spans="1:10" ht="14.25">
      <c r="A124" s="47">
        <f t="shared" si="20"/>
        <v>7</v>
      </c>
      <c r="B124" s="44" t="s">
        <v>179</v>
      </c>
      <c r="C124" s="111" t="s">
        <v>189</v>
      </c>
      <c r="D124" s="81"/>
      <c r="E124" s="119">
        <v>100</v>
      </c>
      <c r="F124" s="82"/>
      <c r="G124" s="6"/>
      <c r="H124" s="43"/>
      <c r="I124" s="3"/>
      <c r="J124" s="7">
        <f t="shared" si="19"/>
        <v>34867.07</v>
      </c>
    </row>
    <row r="125" spans="1:10" ht="14.25">
      <c r="A125" s="47">
        <f t="shared" si="20"/>
        <v>8</v>
      </c>
      <c r="B125" s="44" t="s">
        <v>180</v>
      </c>
      <c r="C125" s="111" t="s">
        <v>190</v>
      </c>
      <c r="D125" s="81"/>
      <c r="E125" s="119">
        <v>300</v>
      </c>
      <c r="F125" s="82"/>
      <c r="G125" s="6"/>
      <c r="H125" s="43"/>
      <c r="I125" s="3"/>
      <c r="J125" s="7">
        <f t="shared" si="19"/>
        <v>35167.07</v>
      </c>
    </row>
    <row r="126" spans="1:10" ht="15" thickBot="1">
      <c r="A126" s="47">
        <f t="shared" si="20"/>
        <v>9</v>
      </c>
      <c r="B126" s="44" t="s">
        <v>181</v>
      </c>
      <c r="C126" s="111" t="s">
        <v>191</v>
      </c>
      <c r="D126" s="91"/>
      <c r="E126" s="120">
        <v>500</v>
      </c>
      <c r="F126" s="92"/>
      <c r="G126" s="10"/>
      <c r="H126" s="96"/>
      <c r="I126" s="110"/>
      <c r="J126" s="7">
        <f t="shared" si="19"/>
        <v>35667.07</v>
      </c>
    </row>
    <row r="127" spans="1:10" ht="14.25">
      <c r="A127" s="13"/>
      <c r="B127" s="14"/>
      <c r="C127" s="88" t="s">
        <v>28</v>
      </c>
      <c r="D127" s="18">
        <f aca="true" t="shared" si="21" ref="D127:I127">SUM(D118:D126)</f>
        <v>0</v>
      </c>
      <c r="E127" s="17">
        <f t="shared" si="21"/>
        <v>3900</v>
      </c>
      <c r="F127" s="17">
        <f t="shared" si="21"/>
        <v>0</v>
      </c>
      <c r="G127" s="28">
        <f t="shared" si="21"/>
        <v>0</v>
      </c>
      <c r="H127" s="18">
        <f t="shared" si="21"/>
        <v>0</v>
      </c>
      <c r="I127" s="28">
        <f t="shared" si="21"/>
        <v>0</v>
      </c>
      <c r="J127" s="32">
        <f>J117+D127+E127+F127+G127-H127-I127</f>
        <v>35667.07</v>
      </c>
    </row>
    <row r="128" spans="1:10" ht="14.25">
      <c r="A128" s="19"/>
      <c r="B128" s="19"/>
      <c r="C128" s="89" t="s">
        <v>197</v>
      </c>
      <c r="D128" s="4">
        <f aca="true" t="shared" si="22" ref="D128:I128">D127+D110</f>
        <v>0</v>
      </c>
      <c r="E128" s="5">
        <f t="shared" si="22"/>
        <v>30507.1</v>
      </c>
      <c r="F128" s="5">
        <f t="shared" si="22"/>
        <v>0</v>
      </c>
      <c r="G128" s="6">
        <f t="shared" si="22"/>
        <v>0</v>
      </c>
      <c r="H128" s="4">
        <f t="shared" si="22"/>
        <v>0</v>
      </c>
      <c r="I128" s="6">
        <f t="shared" si="22"/>
        <v>30125</v>
      </c>
      <c r="J128" s="29">
        <f>J127</f>
        <v>35667.07</v>
      </c>
    </row>
    <row r="129" spans="1:10" ht="15" thickBot="1">
      <c r="A129" s="22"/>
      <c r="B129" s="22"/>
      <c r="C129" s="90" t="s">
        <v>182</v>
      </c>
      <c r="D129" s="26">
        <f aca="true" t="shared" si="23" ref="D129:I129">D128+D62</f>
        <v>35018</v>
      </c>
      <c r="E129" s="25">
        <f t="shared" si="23"/>
        <v>42362.1</v>
      </c>
      <c r="F129" s="25">
        <f t="shared" si="23"/>
        <v>139.26</v>
      </c>
      <c r="G129" s="33">
        <f t="shared" si="23"/>
        <v>35.71000000000001</v>
      </c>
      <c r="H129" s="26">
        <f t="shared" si="23"/>
        <v>5700</v>
      </c>
      <c r="I129" s="33">
        <f t="shared" si="23"/>
        <v>36188</v>
      </c>
      <c r="J129" s="31">
        <f>D129+E129+F129+G129-H129-I129</f>
        <v>35667.07000000001</v>
      </c>
    </row>
  </sheetData>
  <mergeCells count="48">
    <mergeCell ref="A40:J40"/>
    <mergeCell ref="A41:J41"/>
    <mergeCell ref="A42:A43"/>
    <mergeCell ref="B42:B43"/>
    <mergeCell ref="C42:C43"/>
    <mergeCell ref="D42:G42"/>
    <mergeCell ref="H42:I42"/>
    <mergeCell ref="J42:J43"/>
    <mergeCell ref="A23:J23"/>
    <mergeCell ref="A24:J24"/>
    <mergeCell ref="A26:A27"/>
    <mergeCell ref="B26:B27"/>
    <mergeCell ref="C26:C27"/>
    <mergeCell ref="D26:G26"/>
    <mergeCell ref="H26:I26"/>
    <mergeCell ref="J26:J27"/>
    <mergeCell ref="A1:J1"/>
    <mergeCell ref="A4:A5"/>
    <mergeCell ref="B4:B5"/>
    <mergeCell ref="C4:C5"/>
    <mergeCell ref="D4:G4"/>
    <mergeCell ref="H4:I4"/>
    <mergeCell ref="J4:J5"/>
    <mergeCell ref="A2:J2"/>
    <mergeCell ref="A50:J50"/>
    <mergeCell ref="A51:J51"/>
    <mergeCell ref="A53:A54"/>
    <mergeCell ref="B53:B54"/>
    <mergeCell ref="C53:C54"/>
    <mergeCell ref="D53:G53"/>
    <mergeCell ref="H53:I53"/>
    <mergeCell ref="J53:J54"/>
    <mergeCell ref="A75:J75"/>
    <mergeCell ref="A76:J76"/>
    <mergeCell ref="A77:A78"/>
    <mergeCell ref="B77:B78"/>
    <mergeCell ref="C77:C78"/>
    <mergeCell ref="D77:G77"/>
    <mergeCell ref="H77:I77"/>
    <mergeCell ref="J77:J78"/>
    <mergeCell ref="A113:J113"/>
    <mergeCell ref="A114:J114"/>
    <mergeCell ref="A115:A116"/>
    <mergeCell ref="B115:B116"/>
    <mergeCell ref="C115:C116"/>
    <mergeCell ref="D115:G115"/>
    <mergeCell ref="H115:I115"/>
    <mergeCell ref="J115:J116"/>
  </mergeCells>
  <printOptions horizontalCentered="1" verticalCentered="1"/>
  <pageMargins left="0" right="0" top="0" bottom="0" header="0.5118110236220472" footer="0.5118110236220472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2">
      <selection activeCell="I41" sqref="I41"/>
    </sheetView>
  </sheetViews>
  <sheetFormatPr defaultColWidth="9.00390625" defaultRowHeight="14.25"/>
  <cols>
    <col min="1" max="1" width="3.375" style="52" customWidth="1"/>
    <col min="2" max="2" width="9.875" style="52" customWidth="1"/>
    <col min="3" max="3" width="36.25390625" style="53" customWidth="1"/>
    <col min="4" max="4" width="9.375" style="52" bestFit="1" customWidth="1"/>
    <col min="5" max="7" width="9.00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1" customFormat="1" ht="18.75">
      <c r="A2" s="121" t="s">
        <v>69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51" customFormat="1" ht="19.5" thickBot="1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54" customFormat="1" ht="15.75" customHeight="1">
      <c r="A4" s="126"/>
      <c r="B4" s="127" t="s">
        <v>16</v>
      </c>
      <c r="C4" s="128" t="s">
        <v>17</v>
      </c>
      <c r="D4" s="126" t="s">
        <v>18</v>
      </c>
      <c r="E4" s="127"/>
      <c r="F4" s="127"/>
      <c r="G4" s="128"/>
      <c r="H4" s="126" t="s">
        <v>19</v>
      </c>
      <c r="I4" s="128"/>
      <c r="J4" s="124" t="s">
        <v>20</v>
      </c>
    </row>
    <row r="5" spans="1:10" s="54" customFormat="1" ht="15" thickBot="1">
      <c r="A5" s="132"/>
      <c r="B5" s="133"/>
      <c r="C5" s="134"/>
      <c r="D5" s="36" t="s">
        <v>21</v>
      </c>
      <c r="E5" s="37" t="s">
        <v>22</v>
      </c>
      <c r="F5" s="37" t="s">
        <v>23</v>
      </c>
      <c r="G5" s="38" t="s">
        <v>24</v>
      </c>
      <c r="H5" s="36" t="s">
        <v>25</v>
      </c>
      <c r="I5" s="38" t="s">
        <v>26</v>
      </c>
      <c r="J5" s="125"/>
    </row>
    <row r="6" spans="1:10" ht="14.25">
      <c r="A6" s="60">
        <v>1</v>
      </c>
      <c r="B6" s="13">
        <v>2005</v>
      </c>
      <c r="C6" s="72" t="s">
        <v>66</v>
      </c>
      <c r="D6" s="65">
        <f>'[1]邮电卡'!D15</f>
        <v>0</v>
      </c>
      <c r="E6" s="12">
        <f>'[1]邮电卡'!E15</f>
        <v>2205.7</v>
      </c>
      <c r="F6" s="12">
        <f>'[1]邮电卡'!F15</f>
        <v>0</v>
      </c>
      <c r="G6" s="43">
        <f>'[1]邮电卡'!G15</f>
        <v>0</v>
      </c>
      <c r="H6" s="12">
        <f>'[1]邮电卡'!H15</f>
        <v>0</v>
      </c>
      <c r="I6" s="43">
        <f>'[1]邮电卡'!I15</f>
        <v>628</v>
      </c>
      <c r="J6" s="8">
        <f>SUM(D6:G6)-H6-I6</f>
        <v>1577.6999999999998</v>
      </c>
    </row>
    <row r="7" spans="1:10" ht="14.25">
      <c r="A7" s="47">
        <f>A6+1</f>
        <v>2</v>
      </c>
      <c r="B7" s="19">
        <v>2006</v>
      </c>
      <c r="C7" s="73" t="s">
        <v>66</v>
      </c>
      <c r="D7" s="66">
        <f>'[1]邮电卡'!D103</f>
        <v>75821</v>
      </c>
      <c r="E7" s="7">
        <f>'[1]邮电卡'!E103</f>
        <v>17450.5</v>
      </c>
      <c r="F7" s="7">
        <f>'[1]邮电卡'!F103</f>
        <v>108.59</v>
      </c>
      <c r="G7" s="21">
        <f>'[1]邮电卡'!G103</f>
        <v>36.760000000000005</v>
      </c>
      <c r="H7" s="7">
        <f>'[1]邮电卡'!H103</f>
        <v>45218</v>
      </c>
      <c r="I7" s="21">
        <f>'[1]邮电卡'!I103</f>
        <v>5175.7</v>
      </c>
      <c r="J7" s="7">
        <f>J6+D7+E7+F7+G7-H7-I7</f>
        <v>44600.84999999999</v>
      </c>
    </row>
    <row r="8" spans="1:10" ht="14.25">
      <c r="A8" s="47">
        <f aca="true" t="shared" si="0" ref="A8:A53">A7+1</f>
        <v>3</v>
      </c>
      <c r="B8" s="19">
        <v>2007.01</v>
      </c>
      <c r="C8" s="73" t="s">
        <v>66</v>
      </c>
      <c r="D8" s="66">
        <f>'[1]邮电卡'!D185</f>
        <v>23760</v>
      </c>
      <c r="E8" s="7">
        <v>2366</v>
      </c>
      <c r="F8" s="7">
        <v>0</v>
      </c>
      <c r="G8" s="29">
        <v>55.26</v>
      </c>
      <c r="H8" s="7">
        <v>0</v>
      </c>
      <c r="I8" s="29">
        <v>2709.01</v>
      </c>
      <c r="J8" s="7">
        <f aca="true" t="shared" si="1" ref="J8:J53">J7+D8+E8+F8+G8-H8-I8</f>
        <v>68073.09999999999</v>
      </c>
    </row>
    <row r="9" spans="1:10" ht="14.25">
      <c r="A9" s="47">
        <f t="shared" si="0"/>
        <v>4</v>
      </c>
      <c r="B9" s="19">
        <v>2007.02</v>
      </c>
      <c r="C9" s="73" t="s">
        <v>66</v>
      </c>
      <c r="D9" s="66">
        <f>'[1]邮电卡'!D221</f>
        <v>8625</v>
      </c>
      <c r="E9" s="7">
        <f>'[1]邮电卡'!E221</f>
        <v>1483.3</v>
      </c>
      <c r="F9" s="7">
        <f>'[1]邮电卡'!F221</f>
        <v>0</v>
      </c>
      <c r="G9" s="21">
        <f>'[1]邮电卡'!G221</f>
        <v>25.610000000000007</v>
      </c>
      <c r="H9" s="7">
        <f>'[1]邮电卡'!H221</f>
        <v>6900</v>
      </c>
      <c r="I9" s="21">
        <f>'[1]邮电卡'!I221</f>
        <v>24</v>
      </c>
      <c r="J9" s="7">
        <f t="shared" si="1"/>
        <v>71283.01</v>
      </c>
    </row>
    <row r="10" spans="1:10" ht="14.25">
      <c r="A10" s="47">
        <f t="shared" si="0"/>
        <v>5</v>
      </c>
      <c r="B10" s="19">
        <v>2007.03</v>
      </c>
      <c r="C10" s="73" t="s">
        <v>66</v>
      </c>
      <c r="D10" s="66">
        <f>'[1]邮电卡'!D286</f>
        <v>7100</v>
      </c>
      <c r="E10" s="7">
        <f>'[1]邮电卡'!E286</f>
        <v>1800</v>
      </c>
      <c r="F10" s="7">
        <f>'[1]邮电卡'!F286</f>
        <v>76.78</v>
      </c>
      <c r="G10" s="21">
        <f>'[1]邮电卡'!G286</f>
        <v>10.530000000000001</v>
      </c>
      <c r="H10" s="7">
        <f>'[1]邮电卡'!H286</f>
        <v>57525</v>
      </c>
      <c r="I10" s="21">
        <f>'[1]邮电卡'!I286</f>
        <v>142.8</v>
      </c>
      <c r="J10" s="7">
        <f t="shared" si="1"/>
        <v>22602.519999999993</v>
      </c>
    </row>
    <row r="11" spans="1:10" ht="14.25">
      <c r="A11" s="93">
        <f t="shared" si="0"/>
        <v>6</v>
      </c>
      <c r="B11" s="94">
        <v>2007.03</v>
      </c>
      <c r="C11" s="95" t="s">
        <v>67</v>
      </c>
      <c r="D11" s="97">
        <f>'[1]农行卡'!D13</f>
        <v>0</v>
      </c>
      <c r="E11" s="98">
        <f>'[1]农行卡'!E13</f>
        <v>100</v>
      </c>
      <c r="F11" s="98">
        <f>'[1]农行卡'!F13</f>
        <v>0.01</v>
      </c>
      <c r="G11" s="99">
        <f>'[1]农行卡'!G13</f>
        <v>0</v>
      </c>
      <c r="H11" s="98">
        <f>'[1]农行卡'!H13</f>
        <v>0</v>
      </c>
      <c r="I11" s="99">
        <f>'[1]农行卡'!I13</f>
        <v>5</v>
      </c>
      <c r="J11" s="7">
        <f t="shared" si="1"/>
        <v>22697.52999999999</v>
      </c>
    </row>
    <row r="12" spans="1:10" ht="14.25">
      <c r="A12" s="47">
        <f t="shared" si="0"/>
        <v>7</v>
      </c>
      <c r="B12" s="19">
        <v>2007.04</v>
      </c>
      <c r="C12" s="73" t="s">
        <v>66</v>
      </c>
      <c r="D12" s="66">
        <f>'[1]邮电卡'!D319</f>
        <v>3425</v>
      </c>
      <c r="E12" s="7">
        <f>'[1]邮电卡'!E319</f>
        <v>5000</v>
      </c>
      <c r="F12" s="7">
        <f>'[1]邮电卡'!F319</f>
        <v>0</v>
      </c>
      <c r="G12" s="21">
        <f>'[1]邮电卡'!G319</f>
        <v>30.229999999999997</v>
      </c>
      <c r="H12" s="7">
        <f>'[1]邮电卡'!H319</f>
        <v>0</v>
      </c>
      <c r="I12" s="21">
        <f>'[1]邮电卡'!I319</f>
        <v>7</v>
      </c>
      <c r="J12" s="7">
        <f t="shared" si="1"/>
        <v>31145.75999999999</v>
      </c>
    </row>
    <row r="13" spans="1:10" ht="14.25">
      <c r="A13" s="93">
        <f t="shared" si="0"/>
        <v>8</v>
      </c>
      <c r="B13" s="94">
        <v>2007.04</v>
      </c>
      <c r="C13" s="95" t="s">
        <v>67</v>
      </c>
      <c r="D13" s="97">
        <f>'[1]农行卡'!D26</f>
        <v>600</v>
      </c>
      <c r="E13" s="98">
        <f>'[1]农行卡'!E26</f>
        <v>1400</v>
      </c>
      <c r="F13" s="98">
        <f>'[1]农行卡'!F26</f>
        <v>0</v>
      </c>
      <c r="G13" s="99">
        <f>'[1]农行卡'!G26</f>
        <v>0</v>
      </c>
      <c r="H13" s="98">
        <f>'[1]农行卡'!H26</f>
        <v>0</v>
      </c>
      <c r="I13" s="99">
        <f>'[1]农行卡'!I26</f>
        <v>10</v>
      </c>
      <c r="J13" s="7">
        <f t="shared" si="1"/>
        <v>33135.759999999995</v>
      </c>
    </row>
    <row r="14" spans="1:10" ht="14.25">
      <c r="A14" s="47">
        <f t="shared" si="0"/>
        <v>9</v>
      </c>
      <c r="B14" s="19">
        <v>2007.05</v>
      </c>
      <c r="C14" s="73" t="s">
        <v>66</v>
      </c>
      <c r="D14" s="66">
        <f>'[1]邮电卡'!D360</f>
        <v>5350</v>
      </c>
      <c r="E14" s="7">
        <f>'[1]邮电卡'!E360</f>
        <v>350</v>
      </c>
      <c r="F14" s="7">
        <f>'[1]邮电卡'!F360</f>
        <v>0</v>
      </c>
      <c r="G14" s="21">
        <f>'[1]邮电卡'!G360</f>
        <v>17.37</v>
      </c>
      <c r="H14" s="7">
        <f>'[1]邮电卡'!H360</f>
        <v>0</v>
      </c>
      <c r="I14" s="21">
        <f>'[1]邮电卡'!I360</f>
        <v>2</v>
      </c>
      <c r="J14" s="7">
        <f t="shared" si="1"/>
        <v>38851.13</v>
      </c>
    </row>
    <row r="15" spans="1:10" ht="14.25">
      <c r="A15" s="93">
        <f t="shared" si="0"/>
        <v>10</v>
      </c>
      <c r="B15" s="94">
        <v>2007.05</v>
      </c>
      <c r="C15" s="95" t="s">
        <v>67</v>
      </c>
      <c r="D15" s="97">
        <f>'[1]农行卡'!D58</f>
        <v>1118</v>
      </c>
      <c r="E15" s="98">
        <f>'[1]农行卡'!E58</f>
        <v>2780</v>
      </c>
      <c r="F15" s="98">
        <f>'[1]农行卡'!F58</f>
        <v>0</v>
      </c>
      <c r="G15" s="99">
        <f>'[1]农行卡'!G58</f>
        <v>0</v>
      </c>
      <c r="H15" s="98">
        <f>'[1]农行卡'!H58</f>
        <v>0</v>
      </c>
      <c r="I15" s="99">
        <f>'[1]农行卡'!I58</f>
        <v>1500</v>
      </c>
      <c r="J15" s="7">
        <f t="shared" si="1"/>
        <v>41249.13</v>
      </c>
    </row>
    <row r="16" spans="1:10" ht="14.25">
      <c r="A16" s="47">
        <f t="shared" si="0"/>
        <v>11</v>
      </c>
      <c r="B16" s="19">
        <v>2007.06</v>
      </c>
      <c r="C16" s="73" t="s">
        <v>66</v>
      </c>
      <c r="D16" s="66">
        <f>'[1]邮电卡'!D402</f>
        <v>6425</v>
      </c>
      <c r="E16" s="7">
        <f>'[1]邮电卡'!E402</f>
        <v>360</v>
      </c>
      <c r="F16" s="7">
        <f>'[1]邮电卡'!F402</f>
        <v>45.97</v>
      </c>
      <c r="G16" s="21">
        <f>'[1]邮电卡'!G402</f>
        <v>9.860000000000001</v>
      </c>
      <c r="H16" s="7">
        <f>'[1]邮电卡'!H402</f>
        <v>0</v>
      </c>
      <c r="I16" s="21">
        <f>'[1]邮电卡'!I402</f>
        <v>512</v>
      </c>
      <c r="J16" s="7">
        <f t="shared" si="1"/>
        <v>47577.96</v>
      </c>
    </row>
    <row r="17" spans="1:10" ht="14.25">
      <c r="A17" s="93">
        <f t="shared" si="0"/>
        <v>12</v>
      </c>
      <c r="B17" s="94">
        <v>2007.06</v>
      </c>
      <c r="C17" s="95" t="s">
        <v>67</v>
      </c>
      <c r="D17" s="97">
        <f>'[1]农行卡'!D69</f>
        <v>400</v>
      </c>
      <c r="E17" s="98">
        <f>'[1]农行卡'!E69</f>
        <v>200</v>
      </c>
      <c r="F17" s="98">
        <f>'[1]农行卡'!F69</f>
        <v>3.49</v>
      </c>
      <c r="G17" s="99">
        <f>'[1]农行卡'!G69</f>
        <v>0</v>
      </c>
      <c r="H17" s="98">
        <f>'[1]农行卡'!H69</f>
        <v>0</v>
      </c>
      <c r="I17" s="99">
        <f>'[1]农行卡'!I69</f>
        <v>0</v>
      </c>
      <c r="J17" s="7">
        <f t="shared" si="1"/>
        <v>48181.45</v>
      </c>
    </row>
    <row r="18" spans="1:10" ht="14.25">
      <c r="A18" s="47">
        <f t="shared" si="0"/>
        <v>13</v>
      </c>
      <c r="B18" s="19">
        <v>2007.07</v>
      </c>
      <c r="C18" s="73" t="s">
        <v>66</v>
      </c>
      <c r="D18" s="66">
        <f>'[1]邮电卡'!D479</f>
        <v>22790</v>
      </c>
      <c r="E18" s="7">
        <f>'[1]邮电卡'!E479</f>
        <v>0</v>
      </c>
      <c r="F18" s="7">
        <f>'[1]邮电卡'!F479</f>
        <v>0</v>
      </c>
      <c r="G18" s="21">
        <f>'[1]邮电卡'!G479</f>
        <v>70.63999999999999</v>
      </c>
      <c r="H18" s="7">
        <f>'[1]邮电卡'!H479</f>
        <v>0</v>
      </c>
      <c r="I18" s="21">
        <f>'[1]邮电卡'!I479</f>
        <v>511.02</v>
      </c>
      <c r="J18" s="7">
        <f t="shared" si="1"/>
        <v>70531.06999999999</v>
      </c>
    </row>
    <row r="19" spans="1:10" ht="14.25">
      <c r="A19" s="93">
        <f t="shared" si="0"/>
        <v>14</v>
      </c>
      <c r="B19" s="94">
        <v>2007.07</v>
      </c>
      <c r="C19" s="95" t="s">
        <v>67</v>
      </c>
      <c r="D19" s="97">
        <f>'[1]农行卡'!D88</f>
        <v>3000</v>
      </c>
      <c r="E19" s="98">
        <f>'[1]农行卡'!E88</f>
        <v>0</v>
      </c>
      <c r="F19" s="98">
        <f>'[1]农行卡'!F88</f>
        <v>0</v>
      </c>
      <c r="G19" s="99">
        <f>'[1]农行卡'!G88</f>
        <v>0.69</v>
      </c>
      <c r="H19" s="98">
        <f>'[1]农行卡'!H88</f>
        <v>0</v>
      </c>
      <c r="I19" s="99">
        <f>'[1]农行卡'!I88</f>
        <v>4.5</v>
      </c>
      <c r="J19" s="7">
        <f t="shared" si="1"/>
        <v>73527.26</v>
      </c>
    </row>
    <row r="20" spans="1:10" ht="14.25">
      <c r="A20" s="47">
        <f t="shared" si="0"/>
        <v>15</v>
      </c>
      <c r="B20" s="19">
        <v>2007.08</v>
      </c>
      <c r="C20" s="73" t="s">
        <v>66</v>
      </c>
      <c r="D20" s="66">
        <f>'[1]邮电卡'!D585</f>
        <v>42100</v>
      </c>
      <c r="E20" s="7">
        <f>'[1]邮电卡'!E585</f>
        <v>100</v>
      </c>
      <c r="F20" s="7">
        <f>'[1]邮电卡'!F585</f>
        <v>0</v>
      </c>
      <c r="G20" s="21">
        <f>'[1]邮电卡'!G585</f>
        <v>96.66999999999999</v>
      </c>
      <c r="H20" s="7">
        <f>'[1]邮电卡'!H585</f>
        <v>0</v>
      </c>
      <c r="I20" s="21">
        <f>'[1]邮电卡'!I585</f>
        <v>4.02</v>
      </c>
      <c r="J20" s="7">
        <f t="shared" si="1"/>
        <v>115819.90999999999</v>
      </c>
    </row>
    <row r="21" spans="1:10" ht="14.25">
      <c r="A21" s="93">
        <f t="shared" si="0"/>
        <v>16</v>
      </c>
      <c r="B21" s="94">
        <v>2007.08</v>
      </c>
      <c r="C21" s="95" t="s">
        <v>67</v>
      </c>
      <c r="D21" s="97">
        <f>'[1]农行卡'!D107</f>
        <v>10600</v>
      </c>
      <c r="E21" s="98">
        <f>'[1]农行卡'!E107</f>
        <v>1500</v>
      </c>
      <c r="F21" s="98">
        <f>'[1]农行卡'!F107</f>
        <v>0</v>
      </c>
      <c r="G21" s="99">
        <f>'[1]农行卡'!G107</f>
        <v>17.44</v>
      </c>
      <c r="H21" s="98">
        <f>'[1]农行卡'!H107</f>
        <v>0</v>
      </c>
      <c r="I21" s="99">
        <f>'[1]农行卡'!I107</f>
        <v>1355</v>
      </c>
      <c r="J21" s="7">
        <f t="shared" si="1"/>
        <v>126582.34999999999</v>
      </c>
    </row>
    <row r="22" spans="1:10" ht="14.25">
      <c r="A22" s="47">
        <f t="shared" si="0"/>
        <v>17</v>
      </c>
      <c r="B22" s="19">
        <v>2007.09</v>
      </c>
      <c r="C22" s="73" t="s">
        <v>66</v>
      </c>
      <c r="D22" s="66">
        <f>'[1]邮电卡'!D637</f>
        <v>10660</v>
      </c>
      <c r="E22" s="7">
        <f>'[1]邮电卡'!E637</f>
        <v>0</v>
      </c>
      <c r="F22" s="7">
        <f>'[1]邮电卡'!F637</f>
        <v>130.35</v>
      </c>
      <c r="G22" s="21">
        <f>'[1]邮电卡'!G637</f>
        <v>18.26</v>
      </c>
      <c r="H22" s="7">
        <f>'[1]邮电卡'!H637</f>
        <v>48310</v>
      </c>
      <c r="I22" s="21">
        <f>'[1]邮电卡'!I637</f>
        <v>34</v>
      </c>
      <c r="J22" s="7">
        <f t="shared" si="1"/>
        <v>89046.95999999999</v>
      </c>
    </row>
    <row r="23" spans="1:10" ht="14.25">
      <c r="A23" s="93">
        <f t="shared" si="0"/>
        <v>18</v>
      </c>
      <c r="B23" s="94">
        <v>2007.09</v>
      </c>
      <c r="C23" s="95" t="s">
        <v>67</v>
      </c>
      <c r="D23" s="97">
        <f>'[1]农行卡'!D125</f>
        <v>8700</v>
      </c>
      <c r="E23" s="98">
        <f>'[1]农行卡'!E125</f>
        <v>1079</v>
      </c>
      <c r="F23" s="98">
        <f>'[1]农行卡'!F125</f>
        <v>25.040000000000003</v>
      </c>
      <c r="G23" s="99">
        <f>'[1]农行卡'!G125</f>
        <v>1.76</v>
      </c>
      <c r="H23" s="98">
        <f>'[1]农行卡'!H125</f>
        <v>0</v>
      </c>
      <c r="I23" s="99">
        <f>'[1]农行卡'!I125</f>
        <v>250</v>
      </c>
      <c r="J23" s="7">
        <f t="shared" si="1"/>
        <v>98602.75999999998</v>
      </c>
    </row>
    <row r="24" spans="1:10" ht="14.25">
      <c r="A24" s="47">
        <f t="shared" si="0"/>
        <v>19</v>
      </c>
      <c r="B24" s="7">
        <v>2007.1</v>
      </c>
      <c r="C24" s="73" t="s">
        <v>66</v>
      </c>
      <c r="D24" s="66">
        <f>'[1]邮电卡'!D675</f>
        <v>8900</v>
      </c>
      <c r="E24" s="7">
        <f>'[1]邮电卡'!E675</f>
        <v>1100</v>
      </c>
      <c r="F24" s="7">
        <f>'[1]邮电卡'!F675</f>
        <v>0</v>
      </c>
      <c r="G24" s="21">
        <f>'[1]邮电卡'!G675</f>
        <v>32.11</v>
      </c>
      <c r="H24" s="7">
        <f>'[1]邮电卡'!H675</f>
        <v>19380</v>
      </c>
      <c r="I24" s="21">
        <f>'[1]邮电卡'!I675</f>
        <v>6.52</v>
      </c>
      <c r="J24" s="7">
        <f t="shared" si="1"/>
        <v>89248.34999999998</v>
      </c>
    </row>
    <row r="25" spans="1:10" ht="14.25">
      <c r="A25" s="93">
        <f t="shared" si="0"/>
        <v>20</v>
      </c>
      <c r="B25" s="98">
        <v>2007.1</v>
      </c>
      <c r="C25" s="95" t="s">
        <v>67</v>
      </c>
      <c r="D25" s="97">
        <f>'[1]农行卡'!D137</f>
        <v>1200</v>
      </c>
      <c r="E25" s="98">
        <f>'[1]农行卡'!E137</f>
        <v>1200</v>
      </c>
      <c r="F25" s="98">
        <f>'[1]农行卡'!F137</f>
        <v>0</v>
      </c>
      <c r="G25" s="99">
        <f>'[1]农行卡'!G137</f>
        <v>0</v>
      </c>
      <c r="H25" s="98">
        <f>'[1]农行卡'!H137</f>
        <v>3300</v>
      </c>
      <c r="I25" s="99">
        <f>'[1]农行卡'!I137</f>
        <v>16.5</v>
      </c>
      <c r="J25" s="7">
        <f t="shared" si="1"/>
        <v>88331.84999999998</v>
      </c>
    </row>
    <row r="26" spans="1:10" ht="14.25">
      <c r="A26" s="47">
        <f t="shared" si="0"/>
        <v>21</v>
      </c>
      <c r="B26" s="19">
        <v>2007.11</v>
      </c>
      <c r="C26" s="73" t="s">
        <v>66</v>
      </c>
      <c r="D26" s="66">
        <f>'[1]邮电卡'!D707</f>
        <v>7600</v>
      </c>
      <c r="E26" s="7">
        <f>'[1]邮电卡'!E707</f>
        <v>0</v>
      </c>
      <c r="F26" s="7">
        <f>'[1]邮电卡'!F707</f>
        <v>0</v>
      </c>
      <c r="G26" s="21">
        <f>'[1]邮电卡'!G707</f>
        <v>36.06</v>
      </c>
      <c r="H26" s="7">
        <f>'[1]邮电卡'!H707</f>
        <v>12325</v>
      </c>
      <c r="I26" s="21">
        <f>'[1]邮电卡'!I707</f>
        <v>2</v>
      </c>
      <c r="J26" s="7">
        <f t="shared" si="1"/>
        <v>83640.90999999997</v>
      </c>
    </row>
    <row r="27" spans="1:10" ht="14.25">
      <c r="A27" s="93">
        <f t="shared" si="0"/>
        <v>22</v>
      </c>
      <c r="B27" s="94">
        <v>2007.11</v>
      </c>
      <c r="C27" s="95" t="s">
        <v>67</v>
      </c>
      <c r="D27" s="97">
        <f>'[1]农行卡'!D147</f>
        <v>900</v>
      </c>
      <c r="E27" s="98">
        <f>'[1]农行卡'!E147</f>
        <v>0</v>
      </c>
      <c r="F27" s="98">
        <f>'[1]农行卡'!F147</f>
        <v>0</v>
      </c>
      <c r="G27" s="99">
        <f>'[1]农行卡'!G147</f>
        <v>0.94</v>
      </c>
      <c r="H27" s="98">
        <f>'[1]农行卡'!H147</f>
        <v>0</v>
      </c>
      <c r="I27" s="99">
        <f>'[1]农行卡'!I147</f>
        <v>0</v>
      </c>
      <c r="J27" s="7">
        <f t="shared" si="1"/>
        <v>84541.84999999998</v>
      </c>
    </row>
    <row r="28" spans="1:10" ht="14.25">
      <c r="A28" s="47">
        <f t="shared" si="0"/>
        <v>23</v>
      </c>
      <c r="B28" s="19">
        <v>2007.12</v>
      </c>
      <c r="C28" s="73" t="s">
        <v>66</v>
      </c>
      <c r="D28" s="66">
        <f>'[1]邮电卡'!D758</f>
        <v>11780</v>
      </c>
      <c r="E28" s="7">
        <f>'[1]邮电卡'!E758</f>
        <v>10848.5</v>
      </c>
      <c r="F28" s="7">
        <f>'[1]邮电卡'!F758</f>
        <v>113.96</v>
      </c>
      <c r="G28" s="21">
        <f>'[1]邮电卡'!G758</f>
        <v>37.62</v>
      </c>
      <c r="H28" s="7">
        <f>'[1]邮电卡'!H758</f>
        <v>-250</v>
      </c>
      <c r="I28" s="21">
        <f>'[1]邮电卡'!I758</f>
        <v>3608.5200000000004</v>
      </c>
      <c r="J28" s="7">
        <f t="shared" si="1"/>
        <v>103963.40999999997</v>
      </c>
    </row>
    <row r="29" spans="1:10" ht="15" thickBot="1">
      <c r="A29" s="93">
        <f t="shared" si="0"/>
        <v>24</v>
      </c>
      <c r="B29" s="94">
        <v>2007.12</v>
      </c>
      <c r="C29" s="95" t="s">
        <v>67</v>
      </c>
      <c r="D29" s="100">
        <f>'[1]农行卡'!D168</f>
        <v>0</v>
      </c>
      <c r="E29" s="98">
        <f>'[1]农行卡'!E168</f>
        <v>1030</v>
      </c>
      <c r="F29" s="98">
        <f>'[1]农行卡'!F168</f>
        <v>53.81</v>
      </c>
      <c r="G29" s="99">
        <f>'[1]农行卡'!G168</f>
        <v>0</v>
      </c>
      <c r="H29" s="98">
        <f>'[1]农行卡'!H168</f>
        <v>0</v>
      </c>
      <c r="I29" s="99">
        <f>'[1]农行卡'!I168</f>
        <v>2600</v>
      </c>
      <c r="J29" s="7">
        <f t="shared" si="1"/>
        <v>102447.21999999997</v>
      </c>
    </row>
    <row r="30" spans="1:10" ht="14.25">
      <c r="A30" s="71">
        <f t="shared" si="0"/>
        <v>25</v>
      </c>
      <c r="B30" s="70">
        <v>2008.01</v>
      </c>
      <c r="C30" s="73" t="s">
        <v>66</v>
      </c>
      <c r="D30" s="69">
        <f>'邮电卡'!D23</f>
        <v>4750</v>
      </c>
      <c r="E30" s="69">
        <f>'邮电卡'!E23</f>
        <v>0</v>
      </c>
      <c r="F30" s="69">
        <f>'邮电卡'!F23</f>
        <v>0</v>
      </c>
      <c r="G30" s="69">
        <f>'邮电卡'!G23</f>
        <v>41.06</v>
      </c>
      <c r="H30" s="69">
        <f>'邮电卡'!H23</f>
        <v>0</v>
      </c>
      <c r="I30" s="75">
        <f>'邮电卡'!I23</f>
        <v>2</v>
      </c>
      <c r="J30" s="7">
        <f t="shared" si="1"/>
        <v>107236.27999999997</v>
      </c>
    </row>
    <row r="31" spans="1:10" ht="14.25">
      <c r="A31" s="93">
        <f t="shared" si="0"/>
        <v>26</v>
      </c>
      <c r="B31" s="101">
        <v>2008.01</v>
      </c>
      <c r="C31" s="95" t="s">
        <v>67</v>
      </c>
      <c r="D31" s="102">
        <f>'农行卡'!D20</f>
        <v>400</v>
      </c>
      <c r="E31" s="102">
        <f>'农行卡'!E20</f>
        <v>2316</v>
      </c>
      <c r="F31" s="102">
        <f>'农行卡'!F20</f>
        <v>0</v>
      </c>
      <c r="G31" s="102">
        <f>'农行卡'!G20</f>
        <v>6.09</v>
      </c>
      <c r="H31" s="102">
        <f>'农行卡'!H20</f>
        <v>0</v>
      </c>
      <c r="I31" s="103">
        <f>'农行卡'!I20</f>
        <v>300</v>
      </c>
      <c r="J31" s="7">
        <f t="shared" si="1"/>
        <v>109658.36999999997</v>
      </c>
    </row>
    <row r="32" spans="1:10" ht="14.25">
      <c r="A32" s="71">
        <f t="shared" si="0"/>
        <v>27</v>
      </c>
      <c r="B32" s="70">
        <v>2008.02</v>
      </c>
      <c r="C32" s="73" t="s">
        <v>66</v>
      </c>
      <c r="D32" s="64">
        <f>'邮电卡'!D48</f>
        <v>3150</v>
      </c>
      <c r="E32" s="64">
        <f>'邮电卡'!E48</f>
        <v>0</v>
      </c>
      <c r="F32" s="64">
        <f>'邮电卡'!F48</f>
        <v>0</v>
      </c>
      <c r="G32" s="64">
        <f>'邮电卡'!G48</f>
        <v>17.66</v>
      </c>
      <c r="H32" s="64">
        <f>'邮电卡'!H48</f>
        <v>23580</v>
      </c>
      <c r="I32" s="64">
        <f>'邮电卡'!I48</f>
        <v>5.02</v>
      </c>
      <c r="J32" s="7">
        <f t="shared" si="1"/>
        <v>89241.00999999997</v>
      </c>
    </row>
    <row r="33" spans="1:10" ht="14.25">
      <c r="A33" s="93">
        <f t="shared" si="0"/>
        <v>28</v>
      </c>
      <c r="B33" s="101">
        <v>2008.02</v>
      </c>
      <c r="C33" s="95" t="s">
        <v>67</v>
      </c>
      <c r="D33" s="102">
        <f>'农行卡'!D36</f>
        <v>8100</v>
      </c>
      <c r="E33" s="102">
        <f>'农行卡'!E36</f>
        <v>200</v>
      </c>
      <c r="F33" s="102">
        <f>'农行卡'!F36</f>
        <v>0</v>
      </c>
      <c r="G33" s="102">
        <f>'农行卡'!G36</f>
        <v>8.790000000000001</v>
      </c>
      <c r="H33" s="102">
        <f>'农行卡'!H36</f>
        <v>0</v>
      </c>
      <c r="I33" s="102">
        <f>'农行卡'!I36</f>
        <v>0</v>
      </c>
      <c r="J33" s="7">
        <f t="shared" si="1"/>
        <v>97549.79999999996</v>
      </c>
    </row>
    <row r="34" spans="1:10" ht="14.25">
      <c r="A34" s="71">
        <f t="shared" si="0"/>
        <v>29</v>
      </c>
      <c r="B34" s="70">
        <v>2008.03</v>
      </c>
      <c r="C34" s="73" t="s">
        <v>66</v>
      </c>
      <c r="D34" s="64">
        <f>'邮电卡'!D72</f>
        <v>5485</v>
      </c>
      <c r="E34" s="64">
        <f>'邮电卡'!E72</f>
        <v>0</v>
      </c>
      <c r="F34" s="64">
        <f>'邮电卡'!F72</f>
        <v>124.59</v>
      </c>
      <c r="G34" s="64">
        <f>'邮电卡'!G72</f>
        <v>0</v>
      </c>
      <c r="H34" s="64">
        <f>'邮电卡'!H72</f>
        <v>36450</v>
      </c>
      <c r="I34" s="64">
        <f>'邮电卡'!I72</f>
        <v>6.5</v>
      </c>
      <c r="J34" s="7">
        <f t="shared" si="1"/>
        <v>66702.88999999996</v>
      </c>
    </row>
    <row r="35" spans="1:10" ht="14.25">
      <c r="A35" s="93">
        <f t="shared" si="0"/>
        <v>30</v>
      </c>
      <c r="B35" s="101">
        <v>2008.03</v>
      </c>
      <c r="C35" s="95" t="s">
        <v>67</v>
      </c>
      <c r="D35" s="102">
        <f>'农行卡'!D47</f>
        <v>0</v>
      </c>
      <c r="E35" s="102">
        <f>'农行卡'!E47</f>
        <v>0</v>
      </c>
      <c r="F35" s="102">
        <f>'农行卡'!F47</f>
        <v>56.91</v>
      </c>
      <c r="G35" s="102">
        <f>'农行卡'!G47</f>
        <v>0</v>
      </c>
      <c r="H35" s="102">
        <f>'农行卡'!H47</f>
        <v>0</v>
      </c>
      <c r="I35" s="102">
        <f>'农行卡'!I47</f>
        <v>0</v>
      </c>
      <c r="J35" s="7">
        <f t="shared" si="1"/>
        <v>66759.79999999996</v>
      </c>
    </row>
    <row r="36" spans="1:10" ht="14.25">
      <c r="A36" s="71">
        <f t="shared" si="0"/>
        <v>31</v>
      </c>
      <c r="B36" s="70">
        <v>2008.04</v>
      </c>
      <c r="C36" s="73" t="s">
        <v>66</v>
      </c>
      <c r="D36" s="64">
        <f>'邮电卡'!D85</f>
        <v>500</v>
      </c>
      <c r="E36" s="64">
        <f>'邮电卡'!E85</f>
        <v>0</v>
      </c>
      <c r="F36" s="64">
        <f>'邮电卡'!F85</f>
        <v>0</v>
      </c>
      <c r="G36" s="64">
        <f>'邮电卡'!G85</f>
        <v>3.87</v>
      </c>
      <c r="H36" s="64">
        <f>'邮电卡'!H85</f>
        <v>19050</v>
      </c>
      <c r="I36" s="64">
        <f>'邮电卡'!I85</f>
        <v>2</v>
      </c>
      <c r="J36" s="7">
        <f t="shared" si="1"/>
        <v>48211.669999999955</v>
      </c>
    </row>
    <row r="37" spans="1:10" ht="14.25">
      <c r="A37" s="93">
        <f t="shared" si="0"/>
        <v>32</v>
      </c>
      <c r="B37" s="101">
        <v>2008.04</v>
      </c>
      <c r="C37" s="95" t="s">
        <v>67</v>
      </c>
      <c r="D37" s="102">
        <f>'农行卡'!D61</f>
        <v>0</v>
      </c>
      <c r="E37" s="102">
        <f>'农行卡'!E61</f>
        <v>50</v>
      </c>
      <c r="F37" s="102">
        <f>'农行卡'!F61</f>
        <v>0</v>
      </c>
      <c r="G37" s="102">
        <f>'农行卡'!G61</f>
        <v>0</v>
      </c>
      <c r="H37" s="102">
        <f>'农行卡'!H61</f>
        <v>2400</v>
      </c>
      <c r="I37" s="102">
        <f>'农行卡'!I61</f>
        <v>22</v>
      </c>
      <c r="J37" s="7">
        <f t="shared" si="1"/>
        <v>45839.669999999955</v>
      </c>
    </row>
    <row r="38" spans="1:10" ht="14.25">
      <c r="A38" s="71">
        <f>A37+1</f>
        <v>33</v>
      </c>
      <c r="B38" s="70">
        <v>2008.05</v>
      </c>
      <c r="C38" s="73" t="s">
        <v>66</v>
      </c>
      <c r="D38" s="64">
        <f>'邮电卡'!D99</f>
        <v>600</v>
      </c>
      <c r="E38" s="64">
        <f>'邮电卡'!E99</f>
        <v>1000</v>
      </c>
      <c r="F38" s="64">
        <f>'邮电卡'!F99</f>
        <v>0</v>
      </c>
      <c r="G38" s="64">
        <f>'邮电卡'!G99</f>
        <v>3.04</v>
      </c>
      <c r="H38" s="64">
        <f>'邮电卡'!H99</f>
        <v>0</v>
      </c>
      <c r="I38" s="64">
        <f>'邮电卡'!I99</f>
        <v>104</v>
      </c>
      <c r="J38" s="7">
        <f>J37+D38+E38+F38+G38-H38-I38</f>
        <v>47338.709999999955</v>
      </c>
    </row>
    <row r="39" spans="1:10" ht="14.25">
      <c r="A39" s="93">
        <f t="shared" si="0"/>
        <v>34</v>
      </c>
      <c r="B39" s="101">
        <v>2008.05</v>
      </c>
      <c r="C39" s="95" t="s">
        <v>67</v>
      </c>
      <c r="D39" s="102">
        <f>'农行卡'!D128</f>
        <v>0</v>
      </c>
      <c r="E39" s="102">
        <f>'农行卡'!E128</f>
        <v>30507.1</v>
      </c>
      <c r="F39" s="102">
        <f>'农行卡'!F128</f>
        <v>0</v>
      </c>
      <c r="G39" s="102">
        <f>'农行卡'!G128</f>
        <v>0</v>
      </c>
      <c r="H39" s="102">
        <f>'农行卡'!H128</f>
        <v>0</v>
      </c>
      <c r="I39" s="102">
        <f>'农行卡'!I128</f>
        <v>30125</v>
      </c>
      <c r="J39" s="7">
        <f t="shared" si="1"/>
        <v>47720.809999999954</v>
      </c>
    </row>
    <row r="40" spans="1:10" ht="14.25">
      <c r="A40" s="71">
        <f t="shared" si="0"/>
        <v>35</v>
      </c>
      <c r="B40" s="70">
        <v>2008.06</v>
      </c>
      <c r="C40" s="73" t="s">
        <v>66</v>
      </c>
      <c r="D40" s="64"/>
      <c r="E40" s="68"/>
      <c r="F40" s="64"/>
      <c r="G40" s="63"/>
      <c r="H40" s="64"/>
      <c r="I40" s="62"/>
      <c r="J40" s="7">
        <f t="shared" si="1"/>
        <v>47720.809999999954</v>
      </c>
    </row>
    <row r="41" spans="1:10" ht="14.25">
      <c r="A41" s="93">
        <f t="shared" si="0"/>
        <v>36</v>
      </c>
      <c r="B41" s="101">
        <v>2008.06</v>
      </c>
      <c r="C41" s="95" t="s">
        <v>67</v>
      </c>
      <c r="D41" s="102"/>
      <c r="E41" s="103"/>
      <c r="F41" s="102"/>
      <c r="G41" s="104"/>
      <c r="H41" s="102"/>
      <c r="I41" s="105"/>
      <c r="J41" s="7">
        <f t="shared" si="1"/>
        <v>47720.809999999954</v>
      </c>
    </row>
    <row r="42" spans="1:10" ht="14.25">
      <c r="A42" s="71">
        <f t="shared" si="0"/>
        <v>37</v>
      </c>
      <c r="B42" s="70">
        <v>2008.07</v>
      </c>
      <c r="C42" s="73" t="s">
        <v>66</v>
      </c>
      <c r="D42" s="64"/>
      <c r="E42" s="68"/>
      <c r="F42" s="64"/>
      <c r="G42" s="63"/>
      <c r="H42" s="64"/>
      <c r="I42" s="62"/>
      <c r="J42" s="7">
        <f t="shared" si="1"/>
        <v>47720.809999999954</v>
      </c>
    </row>
    <row r="43" spans="1:10" ht="14.25">
      <c r="A43" s="93">
        <f t="shared" si="0"/>
        <v>38</v>
      </c>
      <c r="B43" s="101">
        <v>2008.07</v>
      </c>
      <c r="C43" s="95" t="s">
        <v>67</v>
      </c>
      <c r="D43" s="102"/>
      <c r="E43" s="103"/>
      <c r="F43" s="102"/>
      <c r="G43" s="104"/>
      <c r="H43" s="102"/>
      <c r="I43" s="105"/>
      <c r="J43" s="7">
        <f t="shared" si="1"/>
        <v>47720.809999999954</v>
      </c>
    </row>
    <row r="44" spans="1:10" ht="14.25">
      <c r="A44" s="71">
        <f t="shared" si="0"/>
        <v>39</v>
      </c>
      <c r="B44" s="70">
        <v>2008.08</v>
      </c>
      <c r="C44" s="73" t="s">
        <v>66</v>
      </c>
      <c r="D44" s="64"/>
      <c r="E44" s="68"/>
      <c r="F44" s="64"/>
      <c r="G44" s="63"/>
      <c r="H44" s="64"/>
      <c r="I44" s="62"/>
      <c r="J44" s="7">
        <f t="shared" si="1"/>
        <v>47720.809999999954</v>
      </c>
    </row>
    <row r="45" spans="1:10" ht="14.25">
      <c r="A45" s="93">
        <f t="shared" si="0"/>
        <v>40</v>
      </c>
      <c r="B45" s="101">
        <v>2008.08</v>
      </c>
      <c r="C45" s="95" t="s">
        <v>67</v>
      </c>
      <c r="D45" s="102"/>
      <c r="E45" s="103"/>
      <c r="F45" s="102"/>
      <c r="G45" s="104"/>
      <c r="H45" s="102"/>
      <c r="I45" s="105"/>
      <c r="J45" s="7">
        <f t="shared" si="1"/>
        <v>47720.809999999954</v>
      </c>
    </row>
    <row r="46" spans="1:10" ht="14.25">
      <c r="A46" s="71">
        <f t="shared" si="0"/>
        <v>41</v>
      </c>
      <c r="B46" s="70">
        <v>2008.09</v>
      </c>
      <c r="C46" s="73" t="s">
        <v>66</v>
      </c>
      <c r="D46" s="64"/>
      <c r="E46" s="68"/>
      <c r="F46" s="64"/>
      <c r="G46" s="63"/>
      <c r="H46" s="64"/>
      <c r="I46" s="62"/>
      <c r="J46" s="7">
        <f t="shared" si="1"/>
        <v>47720.809999999954</v>
      </c>
    </row>
    <row r="47" spans="1:10" ht="14.25">
      <c r="A47" s="93">
        <f t="shared" si="0"/>
        <v>42</v>
      </c>
      <c r="B47" s="101">
        <v>2008.09</v>
      </c>
      <c r="C47" s="95" t="s">
        <v>67</v>
      </c>
      <c r="D47" s="102"/>
      <c r="E47" s="103"/>
      <c r="F47" s="102"/>
      <c r="G47" s="104"/>
      <c r="H47" s="102"/>
      <c r="I47" s="105"/>
      <c r="J47" s="7">
        <f t="shared" si="1"/>
        <v>47720.809999999954</v>
      </c>
    </row>
    <row r="48" spans="1:10" ht="14.25">
      <c r="A48" s="71">
        <f t="shared" si="0"/>
        <v>43</v>
      </c>
      <c r="B48" s="74">
        <v>2008.1</v>
      </c>
      <c r="C48" s="73" t="s">
        <v>66</v>
      </c>
      <c r="D48" s="64"/>
      <c r="E48" s="68"/>
      <c r="F48" s="64"/>
      <c r="G48" s="63"/>
      <c r="H48" s="64"/>
      <c r="I48" s="62"/>
      <c r="J48" s="7">
        <f t="shared" si="1"/>
        <v>47720.809999999954</v>
      </c>
    </row>
    <row r="49" spans="1:10" ht="14.25">
      <c r="A49" s="93">
        <f t="shared" si="0"/>
        <v>44</v>
      </c>
      <c r="B49" s="106">
        <v>2008.1</v>
      </c>
      <c r="C49" s="95" t="s">
        <v>67</v>
      </c>
      <c r="D49" s="102"/>
      <c r="E49" s="103"/>
      <c r="F49" s="102"/>
      <c r="G49" s="104"/>
      <c r="H49" s="102"/>
      <c r="I49" s="105"/>
      <c r="J49" s="7">
        <f t="shared" si="1"/>
        <v>47720.809999999954</v>
      </c>
    </row>
    <row r="50" spans="1:10" ht="14.25">
      <c r="A50" s="71">
        <f t="shared" si="0"/>
        <v>45</v>
      </c>
      <c r="B50" s="70">
        <v>2008.11</v>
      </c>
      <c r="C50" s="73" t="s">
        <v>66</v>
      </c>
      <c r="D50" s="64"/>
      <c r="E50" s="68"/>
      <c r="F50" s="64"/>
      <c r="G50" s="63"/>
      <c r="H50" s="64"/>
      <c r="I50" s="62"/>
      <c r="J50" s="7">
        <f t="shared" si="1"/>
        <v>47720.809999999954</v>
      </c>
    </row>
    <row r="51" spans="1:10" ht="14.25">
      <c r="A51" s="93">
        <f t="shared" si="0"/>
        <v>46</v>
      </c>
      <c r="B51" s="101">
        <v>2008.11</v>
      </c>
      <c r="C51" s="95" t="s">
        <v>67</v>
      </c>
      <c r="D51" s="102"/>
      <c r="E51" s="103"/>
      <c r="F51" s="102"/>
      <c r="G51" s="104"/>
      <c r="H51" s="102"/>
      <c r="I51" s="105"/>
      <c r="J51" s="7">
        <f t="shared" si="1"/>
        <v>47720.809999999954</v>
      </c>
    </row>
    <row r="52" spans="1:10" ht="14.25">
      <c r="A52" s="71">
        <f t="shared" si="0"/>
        <v>47</v>
      </c>
      <c r="B52" s="70">
        <v>2008.12</v>
      </c>
      <c r="C52" s="73" t="s">
        <v>66</v>
      </c>
      <c r="D52" s="64"/>
      <c r="E52" s="68"/>
      <c r="F52" s="64"/>
      <c r="G52" s="63"/>
      <c r="H52" s="64"/>
      <c r="I52" s="62"/>
      <c r="J52" s="7">
        <f t="shared" si="1"/>
        <v>47720.809999999954</v>
      </c>
    </row>
    <row r="53" spans="1:10" ht="15" thickBot="1">
      <c r="A53" s="93">
        <f t="shared" si="0"/>
        <v>48</v>
      </c>
      <c r="B53" s="101">
        <v>2008.12</v>
      </c>
      <c r="C53" s="95" t="s">
        <v>67</v>
      </c>
      <c r="D53" s="102"/>
      <c r="E53" s="103"/>
      <c r="F53" s="102"/>
      <c r="G53" s="104"/>
      <c r="H53" s="102"/>
      <c r="I53" s="105"/>
      <c r="J53" s="7">
        <f t="shared" si="1"/>
        <v>47720.809999999954</v>
      </c>
    </row>
    <row r="54" spans="1:10" ht="14.25">
      <c r="A54" s="67"/>
      <c r="B54" s="13"/>
      <c r="C54" s="15" t="s">
        <v>28</v>
      </c>
      <c r="D54" s="12">
        <f aca="true" t="shared" si="2" ref="D54:I54">SUM(D6:D53)</f>
        <v>283839</v>
      </c>
      <c r="E54" s="12">
        <f t="shared" si="2"/>
        <v>86426.1</v>
      </c>
      <c r="F54" s="12">
        <f t="shared" si="2"/>
        <v>739.5</v>
      </c>
      <c r="G54" s="32">
        <f t="shared" si="2"/>
        <v>578.3199999999999</v>
      </c>
      <c r="H54" s="12">
        <f t="shared" si="2"/>
        <v>274188</v>
      </c>
      <c r="I54" s="32">
        <f t="shared" si="2"/>
        <v>49674.11</v>
      </c>
      <c r="J54" s="12">
        <f>+D54+E54+F54+G54-H54-I54</f>
        <v>47720.80999999998</v>
      </c>
    </row>
    <row r="55" spans="1:10" ht="15" thickBot="1">
      <c r="A55" s="48"/>
      <c r="B55" s="22"/>
      <c r="C55" s="23" t="s">
        <v>68</v>
      </c>
      <c r="D55" s="27">
        <f aca="true" t="shared" si="3" ref="D55:J55">D54</f>
        <v>283839</v>
      </c>
      <c r="E55" s="27">
        <f t="shared" si="3"/>
        <v>86426.1</v>
      </c>
      <c r="F55" s="27">
        <f t="shared" si="3"/>
        <v>739.5</v>
      </c>
      <c r="G55" s="30">
        <f t="shared" si="3"/>
        <v>578.3199999999999</v>
      </c>
      <c r="H55" s="27">
        <f t="shared" si="3"/>
        <v>274188</v>
      </c>
      <c r="I55" s="31">
        <f t="shared" si="3"/>
        <v>49674.11</v>
      </c>
      <c r="J55" s="27">
        <f t="shared" si="3"/>
        <v>47720.80999999998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2008-02-13T13:51:53Z</cp:lastPrinted>
  <dcterms:created xsi:type="dcterms:W3CDTF">2008-02-13T13:32:30Z</dcterms:created>
  <dcterms:modified xsi:type="dcterms:W3CDTF">2008-06-21T03:23:55Z</dcterms:modified>
  <cp:category/>
  <cp:version/>
  <cp:contentType/>
  <cp:contentStatus/>
</cp:coreProperties>
</file>