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邮电卡" sheetId="1" r:id="rId1"/>
    <sheet name="农行卡" sheetId="2" r:id="rId2"/>
    <sheet name="两卡汇总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<sst xmlns="http://schemas.openxmlformats.org/spreadsheetml/2006/main" count="236" uniqueCount="112">
  <si>
    <t>手牵手收支明细(2008年度01月份)                                                     第1张,共1张</t>
  </si>
  <si>
    <t>承上年余额</t>
  </si>
  <si>
    <t>本页止累计(2008年01月份)</t>
  </si>
  <si>
    <t>2005、2006年、2007年、2008年01月份止总累计</t>
  </si>
  <si>
    <t>2008.01.05</t>
  </si>
  <si>
    <t>2008.01.06</t>
  </si>
  <si>
    <t>2008.01.10</t>
  </si>
  <si>
    <t>2008.01.14</t>
  </si>
  <si>
    <t>2008.01.15</t>
  </si>
  <si>
    <t>2008.01.16</t>
  </si>
  <si>
    <t>2008.01.17</t>
  </si>
  <si>
    <t>2008.01.18</t>
  </si>
  <si>
    <t>2008.01.21</t>
  </si>
  <si>
    <t>2008.01.23</t>
  </si>
  <si>
    <t>2008.01.24</t>
  </si>
  <si>
    <t>2008.01.28</t>
  </si>
  <si>
    <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</si>
  <si>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</si>
  <si>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</si>
  <si>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</si>
  <si>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</si>
  <si>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</si>
  <si>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</si>
  <si>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利息</t>
  </si>
  <si>
    <t>尾款</t>
  </si>
  <si>
    <t>助学支出</t>
  </si>
  <si>
    <t>其他支出</t>
  </si>
  <si>
    <t>帐户变动短信业务费</t>
  </si>
  <si>
    <t>本页合计</t>
  </si>
  <si>
    <t>155#助学款收入</t>
  </si>
  <si>
    <t>227#助学款收入</t>
  </si>
  <si>
    <t>220#助学款收入</t>
  </si>
  <si>
    <t>393#助学款收入</t>
  </si>
  <si>
    <t>198#助学款收入</t>
  </si>
  <si>
    <t>387#、389#助学款收入</t>
  </si>
  <si>
    <t>222#助学款收入</t>
  </si>
  <si>
    <t>228#助学款收入</t>
  </si>
  <si>
    <t>391#助学款收入</t>
  </si>
  <si>
    <t>392#助学款收入</t>
  </si>
  <si>
    <t>216#助学款收入</t>
  </si>
  <si>
    <t>223#助学款收入</t>
  </si>
  <si>
    <t>033#、054#助学款收入（2个）</t>
  </si>
  <si>
    <t>199#助学款收入</t>
  </si>
  <si>
    <t>266#助学款收入</t>
  </si>
  <si>
    <t>2007年、2008年01月份止总累计</t>
  </si>
  <si>
    <t>农业银行公开帐号6228480310068981110  沈东焕</t>
  </si>
  <si>
    <t>台历款(莫口鄞州古林支行)</t>
  </si>
  <si>
    <t>219#助学款收入</t>
  </si>
  <si>
    <t xml:space="preserve">日期 </t>
  </si>
  <si>
    <t>2008.01.01</t>
  </si>
  <si>
    <t>2008.01.04</t>
  </si>
  <si>
    <t>2008.01.08</t>
  </si>
  <si>
    <t>2008.01.09</t>
  </si>
  <si>
    <t>2008.01.11</t>
  </si>
  <si>
    <t>2008.01.20</t>
  </si>
  <si>
    <t>台历款(成都千黛)</t>
  </si>
  <si>
    <t>台历款(正午)</t>
  </si>
  <si>
    <t>台历款(鄞县五乡)</t>
  </si>
  <si>
    <t>台历款(宁海支行)</t>
  </si>
  <si>
    <t>蓉儿捐款</t>
  </si>
  <si>
    <t>292,293资助人给孩子过年的捐款</t>
  </si>
  <si>
    <t>汇给云老师买礼物转292,293资助人</t>
  </si>
  <si>
    <t>台历款(心情\莫口\呵呵\白色杯子小核桃义卖)</t>
  </si>
  <si>
    <t>台历款(静以修身5本台历)</t>
  </si>
  <si>
    <t>390#助学款收入</t>
  </si>
  <si>
    <t xml:space="preserve">手牵手收支总表      </t>
  </si>
  <si>
    <t>邮政卡</t>
  </si>
  <si>
    <t>农行卡</t>
  </si>
  <si>
    <t>本页止累计</t>
  </si>
  <si>
    <t>邮政局公开帐号603326002200070559 沈东焕</t>
  </si>
  <si>
    <t>手牵手收支明细(2008年度02月份)                                                     第1张,共1张</t>
  </si>
  <si>
    <t>本页止累计(2008年02月份)</t>
  </si>
  <si>
    <t>2005、2006年、2007年、2008年02月份止总累计</t>
  </si>
  <si>
    <t>152#助学款收入</t>
  </si>
  <si>
    <t>270#助学款收入</t>
  </si>
  <si>
    <t>068#助学款收入</t>
  </si>
  <si>
    <t>2008.02.01</t>
  </si>
  <si>
    <t>2008.02.03</t>
  </si>
  <si>
    <t>2008.02.15</t>
  </si>
  <si>
    <t>2008.02.16</t>
  </si>
  <si>
    <t>157#助学款收入</t>
  </si>
  <si>
    <t>165#助学款收入</t>
  </si>
  <si>
    <t>俞老师捐款</t>
  </si>
  <si>
    <t>386#助学款收入</t>
  </si>
  <si>
    <t>171#助学款收入</t>
  </si>
  <si>
    <t>103#,200#,201#,205#助学款收入（4个）</t>
  </si>
  <si>
    <t>2007年、2008年02月份止总累计</t>
  </si>
  <si>
    <t>2008.02.05</t>
  </si>
  <si>
    <t>2008.02.14</t>
  </si>
  <si>
    <t>229#助学款收入</t>
  </si>
  <si>
    <t>037#助学款收入</t>
  </si>
  <si>
    <t>317#助学款收入</t>
  </si>
  <si>
    <t>317#汇费扣除</t>
  </si>
  <si>
    <t>2008.02.19</t>
  </si>
  <si>
    <t>091#助学款收入</t>
  </si>
  <si>
    <t>2008.02.20</t>
  </si>
  <si>
    <t>215#助学款收入</t>
  </si>
  <si>
    <t>2008.02.21</t>
  </si>
  <si>
    <t>076#助学款收入</t>
  </si>
  <si>
    <t>2008.02.23</t>
  </si>
  <si>
    <t>发放奉化武岭中学助学款</t>
  </si>
  <si>
    <t>2008.02.25</t>
  </si>
  <si>
    <t>发放云南拉伯助学款</t>
  </si>
  <si>
    <t>四川巴中楼子小学何战助学款</t>
  </si>
  <si>
    <t>2008.02.26</t>
  </si>
  <si>
    <t>311#助学款收入</t>
  </si>
  <si>
    <t>2008.02.27</t>
  </si>
  <si>
    <t>发放贵州毕节实验中学</t>
  </si>
  <si>
    <t>发放奉化萧镇小学及初中</t>
  </si>
  <si>
    <t>2008.02.29</t>
  </si>
  <si>
    <t>2008.02.24</t>
  </si>
  <si>
    <t>此笔助学款未确认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</si>
</sst>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5"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0" borderId="7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32" xfId="0" applyFont="1" applyBorder="1" applyAlignment="1">
      <alignment/>
    </xf>
    <xf numFmtId="178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/>
    </xf>
    <xf numFmtId="178" fontId="4" fillId="0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8" xfId="0" applyFont="1" applyFill="1" applyBorder="1" applyAlignment="1">
      <alignment/>
    </xf>
    <xf numFmtId="2" fontId="4" fillId="2" borderId="30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2" fontId="4" fillId="2" borderId="3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178" fontId="4" fillId="2" borderId="8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14" fontId="4" fillId="0" borderId="40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28" xfId="0" applyNumberFormat="1" applyFont="1" applyBorder="1" applyAlignment="1">
      <alignment horizontal="center"/>
    </xf>
    <xf numFmtId="178" fontId="4" fillId="0" borderId="4" xfId="0" applyNumberFormat="1" applyFont="1" applyFill="1" applyBorder="1" applyAlignment="1">
      <alignment/>
    </xf>
    <xf numFmtId="49" fontId="4" fillId="3" borderId="17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773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18210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953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&#25163;&#29301;&#25163;&#36130;&#21153;&#324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邮电卡"/>
      <sheetName val="农行卡"/>
      <sheetName val="二卡汇总"/>
    </sheetNames>
    <sheetDataSet>
      <sheetData sheetId="0">
        <row r="15">
          <cell r="D15">
            <v>0</v>
          </cell>
          <cell r="E15">
            <v>2205.7</v>
          </cell>
          <cell r="F15">
            <v>0</v>
          </cell>
          <cell r="G15">
            <v>0</v>
          </cell>
          <cell r="H15">
            <v>0</v>
          </cell>
          <cell r="I15">
            <v>628</v>
          </cell>
        </row>
        <row r="103">
          <cell r="D103">
            <v>75821</v>
          </cell>
          <cell r="E103">
            <v>17450.5</v>
          </cell>
          <cell r="F103">
            <v>108.59</v>
          </cell>
          <cell r="G103">
            <v>36.760000000000005</v>
          </cell>
          <cell r="H103">
            <v>45218</v>
          </cell>
          <cell r="I103">
            <v>5175.7</v>
          </cell>
        </row>
        <row r="185">
          <cell r="D185">
            <v>23760</v>
          </cell>
        </row>
        <row r="221">
          <cell r="D221">
            <v>8625</v>
          </cell>
          <cell r="E221">
            <v>1483.3</v>
          </cell>
          <cell r="F221">
            <v>0</v>
          </cell>
          <cell r="G221">
            <v>25.610000000000007</v>
          </cell>
          <cell r="H221">
            <v>6900</v>
          </cell>
          <cell r="I221">
            <v>24</v>
          </cell>
        </row>
        <row r="286">
          <cell r="D286">
            <v>7100</v>
          </cell>
          <cell r="E286">
            <v>1800</v>
          </cell>
          <cell r="F286">
            <v>76.78</v>
          </cell>
          <cell r="G286">
            <v>10.530000000000001</v>
          </cell>
          <cell r="H286">
            <v>57525</v>
          </cell>
          <cell r="I286">
            <v>142.8</v>
          </cell>
        </row>
        <row r="319">
          <cell r="D319">
            <v>3425</v>
          </cell>
          <cell r="E319">
            <v>5000</v>
          </cell>
          <cell r="F319">
            <v>0</v>
          </cell>
          <cell r="G319">
            <v>30.229999999999997</v>
          </cell>
          <cell r="H319">
            <v>0</v>
          </cell>
          <cell r="I319">
            <v>7</v>
          </cell>
        </row>
        <row r="360">
          <cell r="D360">
            <v>5350</v>
          </cell>
          <cell r="E360">
            <v>350</v>
          </cell>
          <cell r="F360">
            <v>0</v>
          </cell>
          <cell r="G360">
            <v>17.37</v>
          </cell>
          <cell r="H360">
            <v>0</v>
          </cell>
          <cell r="I360">
            <v>2</v>
          </cell>
        </row>
        <row r="402">
          <cell r="D402">
            <v>6425</v>
          </cell>
          <cell r="E402">
            <v>360</v>
          </cell>
          <cell r="F402">
            <v>45.97</v>
          </cell>
          <cell r="G402">
            <v>9.860000000000001</v>
          </cell>
          <cell r="H402">
            <v>0</v>
          </cell>
          <cell r="I402">
            <v>512</v>
          </cell>
        </row>
        <row r="479">
          <cell r="D479">
            <v>22790</v>
          </cell>
          <cell r="E479">
            <v>0</v>
          </cell>
          <cell r="F479">
            <v>0</v>
          </cell>
          <cell r="G479">
            <v>70.63999999999999</v>
          </cell>
          <cell r="H479">
            <v>0</v>
          </cell>
          <cell r="I479">
            <v>511.02</v>
          </cell>
        </row>
        <row r="585">
          <cell r="D585">
            <v>42100</v>
          </cell>
          <cell r="E585">
            <v>100</v>
          </cell>
          <cell r="F585">
            <v>0</v>
          </cell>
          <cell r="G585">
            <v>96.66999999999999</v>
          </cell>
          <cell r="H585">
            <v>0</v>
          </cell>
          <cell r="I585">
            <v>4.02</v>
          </cell>
        </row>
        <row r="637">
          <cell r="D637">
            <v>10660</v>
          </cell>
          <cell r="E637">
            <v>0</v>
          </cell>
          <cell r="F637">
            <v>130.35</v>
          </cell>
          <cell r="G637">
            <v>18.26</v>
          </cell>
          <cell r="H637">
            <v>48310</v>
          </cell>
          <cell r="I637">
            <v>34</v>
          </cell>
        </row>
        <row r="675">
          <cell r="D675">
            <v>8900</v>
          </cell>
          <cell r="E675">
            <v>1100</v>
          </cell>
          <cell r="F675">
            <v>0</v>
          </cell>
          <cell r="G675">
            <v>32.11</v>
          </cell>
          <cell r="H675">
            <v>19380</v>
          </cell>
          <cell r="I675">
            <v>6.52</v>
          </cell>
        </row>
        <row r="707">
          <cell r="D707">
            <v>7600</v>
          </cell>
          <cell r="E707">
            <v>0</v>
          </cell>
          <cell r="F707">
            <v>0</v>
          </cell>
          <cell r="G707">
            <v>36.06</v>
          </cell>
          <cell r="H707">
            <v>12325</v>
          </cell>
          <cell r="I707">
            <v>2</v>
          </cell>
        </row>
        <row r="758">
          <cell r="D758">
            <v>11780</v>
          </cell>
          <cell r="E758">
            <v>10848.5</v>
          </cell>
          <cell r="F758">
            <v>113.96</v>
          </cell>
          <cell r="G758">
            <v>37.62</v>
          </cell>
          <cell r="H758">
            <v>-250</v>
          </cell>
          <cell r="I758">
            <v>3608.5200000000004</v>
          </cell>
        </row>
        <row r="759">
          <cell r="D759">
            <v>234336</v>
          </cell>
          <cell r="E759">
            <v>43064</v>
          </cell>
          <cell r="F759">
            <v>475.65</v>
          </cell>
          <cell r="G759">
            <v>476.97999999999996</v>
          </cell>
          <cell r="H759">
            <v>189408</v>
          </cell>
          <cell r="I759">
            <v>13366.59</v>
          </cell>
        </row>
      </sheetData>
      <sheetData sheetId="1">
        <row r="13">
          <cell r="D13">
            <v>0</v>
          </cell>
          <cell r="E13">
            <v>100</v>
          </cell>
          <cell r="F13">
            <v>0.01</v>
          </cell>
          <cell r="G13">
            <v>0</v>
          </cell>
          <cell r="H13">
            <v>0</v>
          </cell>
          <cell r="I13">
            <v>5</v>
          </cell>
        </row>
        <row r="26">
          <cell r="D26">
            <v>600</v>
          </cell>
          <cell r="E26">
            <v>1400</v>
          </cell>
          <cell r="F26">
            <v>0</v>
          </cell>
          <cell r="G26">
            <v>0</v>
          </cell>
          <cell r="H26">
            <v>0</v>
          </cell>
          <cell r="I26">
            <v>10</v>
          </cell>
        </row>
        <row r="58">
          <cell r="D58">
            <v>1118</v>
          </cell>
          <cell r="E58">
            <v>2780</v>
          </cell>
          <cell r="F58">
            <v>0</v>
          </cell>
          <cell r="G58">
            <v>0</v>
          </cell>
          <cell r="H58">
            <v>0</v>
          </cell>
          <cell r="I58">
            <v>1500</v>
          </cell>
        </row>
        <row r="69">
          <cell r="D69">
            <v>400</v>
          </cell>
          <cell r="E69">
            <v>200</v>
          </cell>
          <cell r="F69">
            <v>3.49</v>
          </cell>
          <cell r="G69">
            <v>0</v>
          </cell>
          <cell r="H69">
            <v>0</v>
          </cell>
          <cell r="I69">
            <v>0</v>
          </cell>
        </row>
        <row r="88">
          <cell r="D88">
            <v>3000</v>
          </cell>
          <cell r="E88">
            <v>0</v>
          </cell>
          <cell r="F88">
            <v>0</v>
          </cell>
          <cell r="G88">
            <v>0.69</v>
          </cell>
          <cell r="H88">
            <v>0</v>
          </cell>
          <cell r="I88">
            <v>4.5</v>
          </cell>
        </row>
        <row r="107">
          <cell r="D107">
            <v>10600</v>
          </cell>
          <cell r="E107">
            <v>1500</v>
          </cell>
          <cell r="F107">
            <v>0</v>
          </cell>
          <cell r="G107">
            <v>17.44</v>
          </cell>
          <cell r="H107">
            <v>0</v>
          </cell>
          <cell r="I107">
            <v>1355</v>
          </cell>
        </row>
        <row r="125">
          <cell r="D125">
            <v>8700</v>
          </cell>
          <cell r="E125">
            <v>1079</v>
          </cell>
          <cell r="F125">
            <v>25.040000000000003</v>
          </cell>
          <cell r="G125">
            <v>1.76</v>
          </cell>
          <cell r="H125">
            <v>0</v>
          </cell>
          <cell r="I125">
            <v>250</v>
          </cell>
        </row>
        <row r="137">
          <cell r="D137">
            <v>1200</v>
          </cell>
          <cell r="E137">
            <v>1200</v>
          </cell>
          <cell r="F137">
            <v>0</v>
          </cell>
          <cell r="G137">
            <v>0</v>
          </cell>
          <cell r="H137">
            <v>3300</v>
          </cell>
          <cell r="I137">
            <v>16.5</v>
          </cell>
        </row>
        <row r="147">
          <cell r="D147">
            <v>900</v>
          </cell>
          <cell r="E147">
            <v>0</v>
          </cell>
          <cell r="F147">
            <v>0</v>
          </cell>
          <cell r="G147">
            <v>0.94</v>
          </cell>
          <cell r="H147">
            <v>0</v>
          </cell>
          <cell r="I147">
            <v>0</v>
          </cell>
        </row>
        <row r="168">
          <cell r="D168">
            <v>0</v>
          </cell>
          <cell r="E168">
            <v>1030</v>
          </cell>
          <cell r="F168">
            <v>53.81</v>
          </cell>
          <cell r="G168">
            <v>0</v>
          </cell>
          <cell r="H168">
            <v>0</v>
          </cell>
          <cell r="I168">
            <v>2600</v>
          </cell>
        </row>
        <row r="169">
          <cell r="D169">
            <v>26518</v>
          </cell>
          <cell r="E169">
            <v>9289</v>
          </cell>
          <cell r="F169">
            <v>82.35000000000001</v>
          </cell>
          <cell r="G169">
            <v>20.830000000000005</v>
          </cell>
          <cell r="H169">
            <v>3300</v>
          </cell>
          <cell r="I169">
            <v>5741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C22">
      <selection activeCell="I43" sqref="I43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49.75390625" style="53" customWidth="1"/>
    <col min="4" max="4" width="9.375" style="52" bestFit="1" customWidth="1"/>
    <col min="5" max="6" width="9.00390625" style="52" customWidth="1"/>
    <col min="7" max="7" width="10.25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51" customFormat="1" ht="19.5" thickBot="1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54" customFormat="1" ht="15.75" customHeight="1">
      <c r="A3" s="102"/>
      <c r="B3" s="104" t="s">
        <v>16</v>
      </c>
      <c r="C3" s="104" t="s">
        <v>17</v>
      </c>
      <c r="D3" s="106" t="s">
        <v>18</v>
      </c>
      <c r="E3" s="107"/>
      <c r="F3" s="107"/>
      <c r="G3" s="108"/>
      <c r="H3" s="106" t="s">
        <v>19</v>
      </c>
      <c r="I3" s="108"/>
      <c r="J3" s="104" t="s">
        <v>20</v>
      </c>
    </row>
    <row r="4" spans="1:10" s="54" customFormat="1" ht="15" thickBot="1">
      <c r="A4" s="103"/>
      <c r="B4" s="105"/>
      <c r="C4" s="105"/>
      <c r="D4" s="36" t="s">
        <v>21</v>
      </c>
      <c r="E4" s="37" t="s">
        <v>22</v>
      </c>
      <c r="F4" s="37" t="s">
        <v>23</v>
      </c>
      <c r="G4" s="38" t="s">
        <v>24</v>
      </c>
      <c r="H4" s="36" t="s">
        <v>25</v>
      </c>
      <c r="I4" s="38" t="s">
        <v>26</v>
      </c>
      <c r="J4" s="105"/>
    </row>
    <row r="5" spans="1:10" ht="14.25">
      <c r="A5" s="60"/>
      <c r="B5" s="35"/>
      <c r="C5" s="34" t="s">
        <v>1</v>
      </c>
      <c r="D5" s="1"/>
      <c r="E5" s="2"/>
      <c r="F5" s="2"/>
      <c r="G5" s="3"/>
      <c r="H5" s="1"/>
      <c r="I5" s="3"/>
      <c r="J5" s="8">
        <v>75578.04</v>
      </c>
    </row>
    <row r="6" spans="1:10" ht="12.75" customHeight="1">
      <c r="A6" s="47">
        <v>1</v>
      </c>
      <c r="B6" s="49" t="s">
        <v>4</v>
      </c>
      <c r="C6" s="44" t="s">
        <v>41</v>
      </c>
      <c r="D6" s="4">
        <v>800</v>
      </c>
      <c r="E6" s="5"/>
      <c r="F6" s="5"/>
      <c r="G6" s="6"/>
      <c r="H6" s="4"/>
      <c r="I6" s="6"/>
      <c r="J6" s="7">
        <f aca="true" t="shared" si="0" ref="J6:J21">J5+D6+E6+F6+G6-H6-I6</f>
        <v>76378.04</v>
      </c>
    </row>
    <row r="7" spans="1:10" ht="12.75" customHeight="1">
      <c r="A7" s="47">
        <f aca="true" t="shared" si="1" ref="A7:A21">A6+1</f>
        <v>2</v>
      </c>
      <c r="B7" s="49" t="s">
        <v>4</v>
      </c>
      <c r="C7" s="44" t="s">
        <v>27</v>
      </c>
      <c r="D7" s="4"/>
      <c r="E7" s="5"/>
      <c r="F7" s="5"/>
      <c r="G7" s="6"/>
      <c r="H7" s="4"/>
      <c r="I7" s="6">
        <v>2</v>
      </c>
      <c r="J7" s="7">
        <f t="shared" si="0"/>
        <v>76376.04</v>
      </c>
    </row>
    <row r="8" spans="1:10" ht="12.75" customHeight="1">
      <c r="A8" s="47">
        <f t="shared" si="1"/>
        <v>3</v>
      </c>
      <c r="B8" s="49" t="s">
        <v>5</v>
      </c>
      <c r="C8" s="44" t="s">
        <v>29</v>
      </c>
      <c r="D8" s="4">
        <v>400</v>
      </c>
      <c r="E8" s="5"/>
      <c r="F8" s="5"/>
      <c r="G8" s="6">
        <v>1.55</v>
      </c>
      <c r="H8" s="4"/>
      <c r="I8" s="6"/>
      <c r="J8" s="7">
        <f t="shared" si="0"/>
        <v>76777.59</v>
      </c>
    </row>
    <row r="9" spans="1:10" ht="12.75" customHeight="1">
      <c r="A9" s="47">
        <f t="shared" si="1"/>
        <v>4</v>
      </c>
      <c r="B9" s="49" t="s">
        <v>6</v>
      </c>
      <c r="C9" s="44" t="s">
        <v>30</v>
      </c>
      <c r="D9" s="4">
        <v>300</v>
      </c>
      <c r="E9" s="5"/>
      <c r="F9" s="5"/>
      <c r="G9" s="6">
        <v>2.27</v>
      </c>
      <c r="H9" s="4"/>
      <c r="I9" s="6"/>
      <c r="J9" s="7">
        <f t="shared" si="0"/>
        <v>77079.86</v>
      </c>
    </row>
    <row r="10" spans="1:10" ht="12.75" customHeight="1">
      <c r="A10" s="47">
        <f t="shared" si="1"/>
        <v>5</v>
      </c>
      <c r="B10" s="49" t="s">
        <v>6</v>
      </c>
      <c r="C10" s="44" t="s">
        <v>31</v>
      </c>
      <c r="D10" s="4">
        <v>150</v>
      </c>
      <c r="E10" s="5"/>
      <c r="F10" s="5"/>
      <c r="G10" s="6">
        <v>2.2</v>
      </c>
      <c r="H10" s="4"/>
      <c r="I10" s="6"/>
      <c r="J10" s="7">
        <f t="shared" si="0"/>
        <v>77232.06</v>
      </c>
    </row>
    <row r="11" spans="1:10" ht="12.75" customHeight="1">
      <c r="A11" s="47">
        <f t="shared" si="1"/>
        <v>6</v>
      </c>
      <c r="B11" s="49" t="s">
        <v>7</v>
      </c>
      <c r="C11" s="45" t="s">
        <v>32</v>
      </c>
      <c r="D11" s="4">
        <v>250</v>
      </c>
      <c r="E11" s="5"/>
      <c r="F11" s="5"/>
      <c r="G11" s="6">
        <v>3.93</v>
      </c>
      <c r="H11" s="4"/>
      <c r="I11" s="6"/>
      <c r="J11" s="7">
        <f t="shared" si="0"/>
        <v>77485.98999999999</v>
      </c>
    </row>
    <row r="12" spans="1:10" ht="12.75" customHeight="1">
      <c r="A12" s="47">
        <f t="shared" si="1"/>
        <v>7</v>
      </c>
      <c r="B12" s="49" t="s">
        <v>7</v>
      </c>
      <c r="C12" s="45" t="s">
        <v>33</v>
      </c>
      <c r="D12" s="4">
        <v>200</v>
      </c>
      <c r="E12" s="5"/>
      <c r="F12" s="5"/>
      <c r="G12" s="6">
        <v>1.98</v>
      </c>
      <c r="H12" s="4"/>
      <c r="I12" s="6"/>
      <c r="J12" s="7">
        <f t="shared" si="0"/>
        <v>77687.96999999999</v>
      </c>
    </row>
    <row r="13" spans="1:10" ht="12.75" customHeight="1">
      <c r="A13" s="47">
        <f t="shared" si="1"/>
        <v>8</v>
      </c>
      <c r="B13" s="49" t="s">
        <v>8</v>
      </c>
      <c r="C13" s="45" t="s">
        <v>34</v>
      </c>
      <c r="D13" s="4">
        <v>500</v>
      </c>
      <c r="E13" s="5"/>
      <c r="F13" s="5"/>
      <c r="G13" s="6">
        <v>7.76</v>
      </c>
      <c r="H13" s="4"/>
      <c r="I13" s="6"/>
      <c r="J13" s="7">
        <f t="shared" si="0"/>
        <v>78195.72999999998</v>
      </c>
    </row>
    <row r="14" spans="1:10" ht="12.75" customHeight="1">
      <c r="A14" s="47">
        <f t="shared" si="1"/>
        <v>9</v>
      </c>
      <c r="B14" s="49" t="s">
        <v>9</v>
      </c>
      <c r="C14" s="45" t="s">
        <v>35</v>
      </c>
      <c r="D14" s="4">
        <v>150</v>
      </c>
      <c r="E14" s="5"/>
      <c r="F14" s="5"/>
      <c r="G14" s="6">
        <v>2.22</v>
      </c>
      <c r="H14" s="4"/>
      <c r="I14" s="6"/>
      <c r="J14" s="7">
        <f t="shared" si="0"/>
        <v>78347.94999999998</v>
      </c>
    </row>
    <row r="15" spans="1:10" ht="12.75" customHeight="1">
      <c r="A15" s="47">
        <f t="shared" si="1"/>
        <v>10</v>
      </c>
      <c r="B15" s="49" t="s">
        <v>10</v>
      </c>
      <c r="C15" s="45" t="s">
        <v>36</v>
      </c>
      <c r="D15" s="4">
        <v>150</v>
      </c>
      <c r="E15" s="5"/>
      <c r="F15" s="5"/>
      <c r="G15" s="6">
        <v>2.28</v>
      </c>
      <c r="H15" s="4"/>
      <c r="I15" s="6"/>
      <c r="J15" s="7">
        <f t="shared" si="0"/>
        <v>78500.22999999998</v>
      </c>
    </row>
    <row r="16" spans="1:10" ht="12.75" customHeight="1">
      <c r="A16" s="47">
        <f t="shared" si="1"/>
        <v>11</v>
      </c>
      <c r="B16" s="49" t="s">
        <v>10</v>
      </c>
      <c r="C16" s="45" t="s">
        <v>37</v>
      </c>
      <c r="D16" s="4">
        <v>250</v>
      </c>
      <c r="E16" s="5"/>
      <c r="F16" s="5"/>
      <c r="G16" s="6">
        <v>3.91</v>
      </c>
      <c r="H16" s="4"/>
      <c r="I16" s="6"/>
      <c r="J16" s="7">
        <f t="shared" si="0"/>
        <v>78754.13999999998</v>
      </c>
    </row>
    <row r="17" spans="1:10" ht="12.75" customHeight="1">
      <c r="A17" s="47">
        <f t="shared" si="1"/>
        <v>12</v>
      </c>
      <c r="B17" s="49" t="s">
        <v>11</v>
      </c>
      <c r="C17" s="45" t="s">
        <v>38</v>
      </c>
      <c r="D17" s="4">
        <v>250</v>
      </c>
      <c r="E17" s="5"/>
      <c r="F17" s="5"/>
      <c r="G17" s="6">
        <v>3.92</v>
      </c>
      <c r="H17" s="4"/>
      <c r="I17" s="6"/>
      <c r="J17" s="7">
        <f t="shared" si="0"/>
        <v>79008.05999999998</v>
      </c>
    </row>
    <row r="18" spans="1:10" ht="12.75" customHeight="1">
      <c r="A18" s="47">
        <f t="shared" si="1"/>
        <v>13</v>
      </c>
      <c r="B18" s="49" t="s">
        <v>12</v>
      </c>
      <c r="C18" s="45" t="s">
        <v>39</v>
      </c>
      <c r="D18" s="4">
        <v>300</v>
      </c>
      <c r="E18" s="5"/>
      <c r="F18" s="5"/>
      <c r="G18" s="6">
        <v>2.16</v>
      </c>
      <c r="H18" s="4"/>
      <c r="I18" s="6"/>
      <c r="J18" s="7">
        <f t="shared" si="0"/>
        <v>79310.21999999999</v>
      </c>
    </row>
    <row r="19" spans="1:10" ht="12.75" customHeight="1">
      <c r="A19" s="47">
        <f t="shared" si="1"/>
        <v>14</v>
      </c>
      <c r="B19" s="49" t="s">
        <v>13</v>
      </c>
      <c r="C19" s="45" t="s">
        <v>40</v>
      </c>
      <c r="D19" s="4">
        <v>150</v>
      </c>
      <c r="E19" s="5"/>
      <c r="F19" s="5"/>
      <c r="G19" s="6">
        <v>2.23</v>
      </c>
      <c r="H19" s="4"/>
      <c r="I19" s="6"/>
      <c r="J19" s="7">
        <f t="shared" si="0"/>
        <v>79462.44999999998</v>
      </c>
    </row>
    <row r="20" spans="1:10" ht="12.75" customHeight="1">
      <c r="A20" s="47">
        <f t="shared" si="1"/>
        <v>15</v>
      </c>
      <c r="B20" s="49" t="s">
        <v>14</v>
      </c>
      <c r="C20" s="45" t="s">
        <v>42</v>
      </c>
      <c r="D20" s="4">
        <v>400</v>
      </c>
      <c r="E20" s="5"/>
      <c r="F20" s="5"/>
      <c r="G20" s="6">
        <v>1.99</v>
      </c>
      <c r="H20" s="4"/>
      <c r="I20" s="6"/>
      <c r="J20" s="7">
        <f t="shared" si="0"/>
        <v>79864.43999999999</v>
      </c>
    </row>
    <row r="21" spans="1:10" ht="12.75" customHeight="1" thickBot="1">
      <c r="A21" s="48">
        <f t="shared" si="1"/>
        <v>16</v>
      </c>
      <c r="B21" s="50" t="s">
        <v>15</v>
      </c>
      <c r="C21" s="46" t="s">
        <v>43</v>
      </c>
      <c r="D21" s="26">
        <v>500</v>
      </c>
      <c r="E21" s="25"/>
      <c r="F21" s="25"/>
      <c r="G21" s="33">
        <v>2.66</v>
      </c>
      <c r="H21" s="4"/>
      <c r="I21" s="6"/>
      <c r="J21" s="7">
        <f t="shared" si="0"/>
        <v>80367.09999999999</v>
      </c>
    </row>
    <row r="22" spans="1:10" ht="12.75" customHeight="1">
      <c r="A22" s="13"/>
      <c r="B22" s="14"/>
      <c r="C22" s="15" t="s">
        <v>28</v>
      </c>
      <c r="D22" s="18">
        <f aca="true" t="shared" si="2" ref="D22:I22">SUM(D6:D21)</f>
        <v>4750</v>
      </c>
      <c r="E22" s="17">
        <f t="shared" si="2"/>
        <v>0</v>
      </c>
      <c r="F22" s="17">
        <f t="shared" si="2"/>
        <v>0</v>
      </c>
      <c r="G22" s="28">
        <f t="shared" si="2"/>
        <v>41.06</v>
      </c>
      <c r="H22" s="16">
        <f t="shared" si="2"/>
        <v>0</v>
      </c>
      <c r="I22" s="28">
        <f t="shared" si="2"/>
        <v>2</v>
      </c>
      <c r="J22" s="32">
        <f>J5+D22+E22+F22+G22-H22-I22</f>
        <v>80367.09999999999</v>
      </c>
    </row>
    <row r="23" spans="1:10" ht="12.75" customHeight="1">
      <c r="A23" s="19"/>
      <c r="B23" s="19"/>
      <c r="C23" s="20" t="s">
        <v>2</v>
      </c>
      <c r="D23" s="4">
        <f aca="true" t="shared" si="3" ref="D23:J23">D22</f>
        <v>4750</v>
      </c>
      <c r="E23" s="21">
        <f t="shared" si="3"/>
        <v>0</v>
      </c>
      <c r="F23" s="21">
        <f t="shared" si="3"/>
        <v>0</v>
      </c>
      <c r="G23" s="29">
        <f t="shared" si="3"/>
        <v>41.06</v>
      </c>
      <c r="H23" s="21">
        <f t="shared" si="3"/>
        <v>0</v>
      </c>
      <c r="I23" s="29">
        <f t="shared" si="3"/>
        <v>2</v>
      </c>
      <c r="J23" s="29">
        <f t="shared" si="3"/>
        <v>80367.09999999999</v>
      </c>
    </row>
    <row r="24" spans="1:10" ht="12.75" customHeight="1" thickBot="1">
      <c r="A24" s="22"/>
      <c r="B24" s="22"/>
      <c r="C24" s="23" t="s">
        <v>3</v>
      </c>
      <c r="D24" s="26">
        <f>'[1]邮电卡'!$D$759+D23</f>
        <v>239086</v>
      </c>
      <c r="E24" s="24">
        <f>'[1]邮电卡'!$E$759+E23</f>
        <v>43064</v>
      </c>
      <c r="F24" s="24">
        <f>'[1]邮电卡'!$F$759+F23</f>
        <v>475.65</v>
      </c>
      <c r="G24" s="31">
        <f>'[1]邮电卡'!$G$759+G23</f>
        <v>518.04</v>
      </c>
      <c r="H24" s="24">
        <f>'[1]邮电卡'!$H$759+H23</f>
        <v>189408</v>
      </c>
      <c r="I24" s="24">
        <f>'[1]邮电卡'!$I$759+I23</f>
        <v>13368.59</v>
      </c>
      <c r="J24" s="31">
        <f>D24+E24+F24+G24-H24-I24</f>
        <v>80367.1</v>
      </c>
    </row>
    <row r="27" spans="1:10" s="51" customFormat="1" ht="18.75">
      <c r="A27" s="101" t="s">
        <v>70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s="51" customFormat="1" ht="19.5" thickBot="1">
      <c r="A28" s="101" t="s">
        <v>69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s="54" customFormat="1" ht="15.75" customHeight="1">
      <c r="A29" s="102"/>
      <c r="B29" s="104" t="s">
        <v>16</v>
      </c>
      <c r="C29" s="104" t="s">
        <v>17</v>
      </c>
      <c r="D29" s="106" t="s">
        <v>18</v>
      </c>
      <c r="E29" s="107"/>
      <c r="F29" s="107"/>
      <c r="G29" s="108"/>
      <c r="H29" s="106" t="s">
        <v>19</v>
      </c>
      <c r="I29" s="108"/>
      <c r="J29" s="104" t="s">
        <v>20</v>
      </c>
    </row>
    <row r="30" spans="1:10" s="54" customFormat="1" ht="15" thickBot="1">
      <c r="A30" s="103"/>
      <c r="B30" s="105"/>
      <c r="C30" s="105"/>
      <c r="D30" s="36" t="s">
        <v>21</v>
      </c>
      <c r="E30" s="37" t="s">
        <v>22</v>
      </c>
      <c r="F30" s="37" t="s">
        <v>23</v>
      </c>
      <c r="G30" s="38" t="s">
        <v>24</v>
      </c>
      <c r="H30" s="36" t="s">
        <v>25</v>
      </c>
      <c r="I30" s="38" t="s">
        <v>26</v>
      </c>
      <c r="J30" s="105"/>
    </row>
    <row r="31" spans="1:10" ht="14.25">
      <c r="A31" s="60"/>
      <c r="B31" s="35"/>
      <c r="C31" s="34" t="s">
        <v>1</v>
      </c>
      <c r="D31" s="1"/>
      <c r="E31" s="2"/>
      <c r="F31" s="2"/>
      <c r="G31" s="3"/>
      <c r="H31" s="1"/>
      <c r="I31" s="3"/>
      <c r="J31" s="8">
        <v>80367.1</v>
      </c>
    </row>
    <row r="32" spans="1:10" ht="12.75" customHeight="1">
      <c r="A32" s="47">
        <v>1</v>
      </c>
      <c r="B32" s="49" t="s">
        <v>87</v>
      </c>
      <c r="C32" s="44" t="s">
        <v>27</v>
      </c>
      <c r="D32" s="4"/>
      <c r="E32" s="5"/>
      <c r="F32" s="5"/>
      <c r="G32" s="6"/>
      <c r="H32" s="4"/>
      <c r="I32" s="6">
        <v>2</v>
      </c>
      <c r="J32" s="7">
        <f aca="true" t="shared" si="4" ref="J32:J48">J31+D32+E32+F32+G32-H32-I32</f>
        <v>80365.1</v>
      </c>
    </row>
    <row r="33" spans="1:10" ht="12.75" customHeight="1">
      <c r="A33" s="47">
        <f aca="true" t="shared" si="5" ref="A33:A48">A32+1</f>
        <v>2</v>
      </c>
      <c r="B33" s="49" t="s">
        <v>88</v>
      </c>
      <c r="C33" s="44" t="s">
        <v>89</v>
      </c>
      <c r="D33" s="4">
        <v>300</v>
      </c>
      <c r="E33" s="5"/>
      <c r="F33" s="5"/>
      <c r="G33" s="6">
        <v>2.29</v>
      </c>
      <c r="H33" s="4"/>
      <c r="I33" s="6"/>
      <c r="J33" s="7">
        <f t="shared" si="4"/>
        <v>80667.39</v>
      </c>
    </row>
    <row r="34" spans="1:10" ht="12.75" customHeight="1">
      <c r="A34" s="47">
        <f t="shared" si="5"/>
        <v>3</v>
      </c>
      <c r="B34" s="49" t="s">
        <v>79</v>
      </c>
      <c r="C34" s="44" t="s">
        <v>90</v>
      </c>
      <c r="D34" s="4">
        <v>200</v>
      </c>
      <c r="E34" s="5"/>
      <c r="F34" s="5"/>
      <c r="G34" s="6">
        <v>0.37</v>
      </c>
      <c r="H34" s="4"/>
      <c r="I34" s="6"/>
      <c r="J34" s="7">
        <f t="shared" si="4"/>
        <v>80867.76</v>
      </c>
    </row>
    <row r="35" spans="1:10" ht="12.75" customHeight="1">
      <c r="A35" s="47">
        <f t="shared" si="5"/>
        <v>4</v>
      </c>
      <c r="B35" s="49" t="s">
        <v>79</v>
      </c>
      <c r="C35" s="44" t="s">
        <v>91</v>
      </c>
      <c r="D35" s="4">
        <v>600</v>
      </c>
      <c r="E35" s="5"/>
      <c r="F35" s="5"/>
      <c r="G35" s="6">
        <v>3.17</v>
      </c>
      <c r="H35" s="4"/>
      <c r="I35" s="6"/>
      <c r="J35" s="7">
        <f t="shared" si="4"/>
        <v>81470.93</v>
      </c>
    </row>
    <row r="36" spans="1:10" ht="12.75" customHeight="1">
      <c r="A36" s="47">
        <f t="shared" si="5"/>
        <v>5</v>
      </c>
      <c r="B36" s="49" t="s">
        <v>79</v>
      </c>
      <c r="C36" s="44" t="s">
        <v>92</v>
      </c>
      <c r="D36" s="4"/>
      <c r="E36" s="5"/>
      <c r="F36" s="5"/>
      <c r="G36" s="6"/>
      <c r="H36" s="4"/>
      <c r="I36" s="6">
        <v>3.02</v>
      </c>
      <c r="J36" s="7">
        <f t="shared" si="4"/>
        <v>81467.90999999999</v>
      </c>
    </row>
    <row r="37" spans="1:10" ht="12.75" customHeight="1">
      <c r="A37" s="47">
        <f t="shared" si="5"/>
        <v>6</v>
      </c>
      <c r="B37" s="49" t="s">
        <v>93</v>
      </c>
      <c r="C37" s="45" t="s">
        <v>94</v>
      </c>
      <c r="D37" s="4">
        <v>400</v>
      </c>
      <c r="E37" s="5"/>
      <c r="F37" s="5"/>
      <c r="G37" s="6">
        <v>0.91</v>
      </c>
      <c r="H37" s="4"/>
      <c r="I37" s="6"/>
      <c r="J37" s="7">
        <f t="shared" si="4"/>
        <v>81868.81999999999</v>
      </c>
    </row>
    <row r="38" spans="1:10" ht="12.75" customHeight="1">
      <c r="A38" s="47">
        <f t="shared" si="5"/>
        <v>7</v>
      </c>
      <c r="B38" s="49" t="s">
        <v>95</v>
      </c>
      <c r="C38" s="45" t="s">
        <v>96</v>
      </c>
      <c r="D38" s="4">
        <v>300</v>
      </c>
      <c r="E38" s="5"/>
      <c r="F38" s="5"/>
      <c r="G38" s="6">
        <v>2.15</v>
      </c>
      <c r="H38" s="4"/>
      <c r="I38" s="6"/>
      <c r="J38" s="7">
        <f t="shared" si="4"/>
        <v>82170.96999999999</v>
      </c>
    </row>
    <row r="39" spans="1:10" ht="12.75" customHeight="1">
      <c r="A39" s="47">
        <f t="shared" si="5"/>
        <v>8</v>
      </c>
      <c r="B39" s="49" t="s">
        <v>95</v>
      </c>
      <c r="C39" s="45" t="s">
        <v>73</v>
      </c>
      <c r="D39" s="4">
        <v>400</v>
      </c>
      <c r="E39" s="5"/>
      <c r="F39" s="5"/>
      <c r="G39" s="6">
        <v>1.52</v>
      </c>
      <c r="H39" s="4"/>
      <c r="I39" s="6"/>
      <c r="J39" s="7">
        <f t="shared" si="4"/>
        <v>82572.48999999999</v>
      </c>
    </row>
    <row r="40" spans="1:10" ht="12.75" customHeight="1">
      <c r="A40" s="47">
        <f t="shared" si="5"/>
        <v>9</v>
      </c>
      <c r="B40" s="49" t="s">
        <v>97</v>
      </c>
      <c r="C40" s="45" t="s">
        <v>98</v>
      </c>
      <c r="D40" s="4">
        <v>250</v>
      </c>
      <c r="E40" s="5"/>
      <c r="F40" s="5"/>
      <c r="G40" s="6">
        <v>0.76</v>
      </c>
      <c r="H40" s="4"/>
      <c r="I40" s="6"/>
      <c r="J40" s="7">
        <f t="shared" si="4"/>
        <v>82823.24999999999</v>
      </c>
    </row>
    <row r="41" spans="1:10" ht="12.75" customHeight="1">
      <c r="A41" s="47">
        <f t="shared" si="5"/>
        <v>10</v>
      </c>
      <c r="B41" s="49" t="s">
        <v>99</v>
      </c>
      <c r="C41" s="45" t="s">
        <v>100</v>
      </c>
      <c r="D41" s="4"/>
      <c r="E41" s="5"/>
      <c r="F41" s="5"/>
      <c r="G41" s="6"/>
      <c r="H41" s="4">
        <v>1730</v>
      </c>
      <c r="I41" s="6"/>
      <c r="J41" s="7">
        <f t="shared" si="4"/>
        <v>81093.24999999999</v>
      </c>
    </row>
    <row r="42" spans="1:10" ht="12.75" customHeight="1">
      <c r="A42" s="47">
        <f t="shared" si="5"/>
        <v>11</v>
      </c>
      <c r="B42" s="49" t="s">
        <v>101</v>
      </c>
      <c r="C42" s="45" t="s">
        <v>102</v>
      </c>
      <c r="D42" s="4"/>
      <c r="E42" s="5"/>
      <c r="F42" s="5"/>
      <c r="G42" s="6"/>
      <c r="H42" s="4">
        <v>6400</v>
      </c>
      <c r="I42" s="6"/>
      <c r="J42" s="7">
        <f t="shared" si="4"/>
        <v>74693.24999999999</v>
      </c>
    </row>
    <row r="43" spans="1:10" ht="12.75" customHeight="1">
      <c r="A43" s="47">
        <f t="shared" si="5"/>
        <v>12</v>
      </c>
      <c r="B43" s="49" t="s">
        <v>101</v>
      </c>
      <c r="C43" s="45" t="s">
        <v>103</v>
      </c>
      <c r="D43" s="4"/>
      <c r="E43" s="5"/>
      <c r="F43" s="5"/>
      <c r="G43" s="6"/>
      <c r="H43" s="4">
        <v>10300</v>
      </c>
      <c r="I43" s="6"/>
      <c r="J43" s="7">
        <f t="shared" si="4"/>
        <v>64393.249999999985</v>
      </c>
    </row>
    <row r="44" spans="1:10" ht="12.75" customHeight="1">
      <c r="A44" s="47">
        <f t="shared" si="5"/>
        <v>13</v>
      </c>
      <c r="B44" s="49" t="s">
        <v>104</v>
      </c>
      <c r="C44" s="45" t="s">
        <v>105</v>
      </c>
      <c r="D44" s="4">
        <v>300</v>
      </c>
      <c r="E44" s="5"/>
      <c r="F44" s="5"/>
      <c r="G44" s="6">
        <v>3.11</v>
      </c>
      <c r="H44" s="4"/>
      <c r="I44" s="6"/>
      <c r="J44" s="7">
        <f t="shared" si="4"/>
        <v>64696.359999999986</v>
      </c>
    </row>
    <row r="45" spans="1:10" ht="12.75" customHeight="1">
      <c r="A45" s="47">
        <f t="shared" si="5"/>
        <v>14</v>
      </c>
      <c r="B45" s="49" t="s">
        <v>104</v>
      </c>
      <c r="C45" s="45" t="s">
        <v>74</v>
      </c>
      <c r="D45" s="4">
        <v>200</v>
      </c>
      <c r="E45" s="5"/>
      <c r="F45" s="5"/>
      <c r="G45" s="6">
        <v>2.7</v>
      </c>
      <c r="H45" s="4"/>
      <c r="I45" s="6"/>
      <c r="J45" s="7">
        <f t="shared" si="4"/>
        <v>64899.05999999998</v>
      </c>
    </row>
    <row r="46" spans="1:10" ht="12.75" customHeight="1">
      <c r="A46" s="47">
        <f t="shared" si="5"/>
        <v>15</v>
      </c>
      <c r="B46" s="49" t="s">
        <v>106</v>
      </c>
      <c r="C46" s="45" t="s">
        <v>107</v>
      </c>
      <c r="D46" s="4"/>
      <c r="E46" s="5"/>
      <c r="F46" s="5"/>
      <c r="G46" s="6"/>
      <c r="H46" s="4">
        <v>900</v>
      </c>
      <c r="I46" s="6"/>
      <c r="J46" s="7">
        <f t="shared" si="4"/>
        <v>63999.05999999998</v>
      </c>
    </row>
    <row r="47" spans="1:10" ht="12.75" customHeight="1">
      <c r="A47" s="47">
        <f t="shared" si="5"/>
        <v>16</v>
      </c>
      <c r="B47" s="90" t="s">
        <v>106</v>
      </c>
      <c r="C47" s="91" t="s">
        <v>108</v>
      </c>
      <c r="D47" s="92"/>
      <c r="E47" s="9"/>
      <c r="F47" s="9"/>
      <c r="G47" s="10"/>
      <c r="H47" s="4">
        <v>4250</v>
      </c>
      <c r="I47" s="6"/>
      <c r="J47" s="7">
        <f t="shared" si="4"/>
        <v>59749.05999999998</v>
      </c>
    </row>
    <row r="48" spans="1:10" ht="12.75" customHeight="1" thickBot="1">
      <c r="A48" s="47">
        <f t="shared" si="5"/>
        <v>17</v>
      </c>
      <c r="B48" s="50" t="s">
        <v>109</v>
      </c>
      <c r="C48" s="46" t="s">
        <v>75</v>
      </c>
      <c r="D48" s="26">
        <v>200</v>
      </c>
      <c r="E48" s="25"/>
      <c r="F48" s="25"/>
      <c r="G48" s="33">
        <v>0.68</v>
      </c>
      <c r="H48" s="4"/>
      <c r="I48" s="6"/>
      <c r="J48" s="7">
        <f t="shared" si="4"/>
        <v>59949.73999999998</v>
      </c>
    </row>
    <row r="49" spans="1:10" ht="12.75" customHeight="1">
      <c r="A49" s="13"/>
      <c r="B49" s="14"/>
      <c r="C49" s="15" t="s">
        <v>28</v>
      </c>
      <c r="D49" s="18">
        <f aca="true" t="shared" si="6" ref="D49:I49">SUM(D32:D48)</f>
        <v>3150</v>
      </c>
      <c r="E49" s="17">
        <f t="shared" si="6"/>
        <v>0</v>
      </c>
      <c r="F49" s="17">
        <f t="shared" si="6"/>
        <v>0</v>
      </c>
      <c r="G49" s="28">
        <f t="shared" si="6"/>
        <v>17.66</v>
      </c>
      <c r="H49" s="16">
        <f t="shared" si="6"/>
        <v>23580</v>
      </c>
      <c r="I49" s="93">
        <f t="shared" si="6"/>
        <v>5.02</v>
      </c>
      <c r="J49" s="12">
        <f>J31+D49+E49+F49+G49-H49-I49</f>
        <v>59949.74000000001</v>
      </c>
    </row>
    <row r="50" spans="1:10" ht="12.75" customHeight="1">
      <c r="A50" s="19"/>
      <c r="B50" s="19"/>
      <c r="C50" s="20" t="s">
        <v>71</v>
      </c>
      <c r="D50" s="4">
        <f aca="true" t="shared" si="7" ref="D50:J50">D49</f>
        <v>3150</v>
      </c>
      <c r="E50" s="21">
        <f t="shared" si="7"/>
        <v>0</v>
      </c>
      <c r="F50" s="21">
        <f t="shared" si="7"/>
        <v>0</v>
      </c>
      <c r="G50" s="29">
        <f t="shared" si="7"/>
        <v>17.66</v>
      </c>
      <c r="H50" s="21">
        <f t="shared" si="7"/>
        <v>23580</v>
      </c>
      <c r="I50" s="94">
        <f t="shared" si="7"/>
        <v>5.02</v>
      </c>
      <c r="J50" s="7">
        <f t="shared" si="7"/>
        <v>59949.74000000001</v>
      </c>
    </row>
    <row r="51" spans="1:10" ht="12.75" customHeight="1" thickBot="1">
      <c r="A51" s="22"/>
      <c r="B51" s="22"/>
      <c r="C51" s="23" t="s">
        <v>72</v>
      </c>
      <c r="D51" s="26">
        <f>D24+D50</f>
        <v>242236</v>
      </c>
      <c r="E51" s="24">
        <f>E50+E24</f>
        <v>43064</v>
      </c>
      <c r="F51" s="24">
        <f>F50+F24</f>
        <v>475.65</v>
      </c>
      <c r="G51" s="31">
        <f>G50+G24</f>
        <v>535.6999999999999</v>
      </c>
      <c r="H51" s="24">
        <f>H50+H24</f>
        <v>212988</v>
      </c>
      <c r="I51" s="30">
        <f>I50+I24</f>
        <v>13373.61</v>
      </c>
      <c r="J51" s="27">
        <f>D51+E51+F51+G51-H51-I51</f>
        <v>59949.740000000034</v>
      </c>
    </row>
    <row r="56" ht="14.25">
      <c r="B56" s="89"/>
    </row>
    <row r="57" ht="14.25">
      <c r="B57" s="89"/>
    </row>
    <row r="58" ht="14.25">
      <c r="B58" s="89"/>
    </row>
    <row r="59" ht="14.25">
      <c r="B59" s="89"/>
    </row>
    <row r="60" ht="14.25">
      <c r="B60" s="89"/>
    </row>
    <row r="61" ht="14.25">
      <c r="B61" s="89"/>
    </row>
    <row r="62" ht="14.25">
      <c r="B62" s="89"/>
    </row>
    <row r="63" ht="14.25">
      <c r="B63" s="89"/>
    </row>
    <row r="64" ht="14.25">
      <c r="B64" s="89"/>
    </row>
    <row r="65" ht="14.25">
      <c r="B65" s="89"/>
    </row>
    <row r="66" ht="14.25">
      <c r="B66" s="89"/>
    </row>
  </sheetData>
  <mergeCells count="16">
    <mergeCell ref="A1:J1"/>
    <mergeCell ref="A2:J2"/>
    <mergeCell ref="A3:A4"/>
    <mergeCell ref="B3:B4"/>
    <mergeCell ref="C3:C4"/>
    <mergeCell ref="D3:G3"/>
    <mergeCell ref="H3:I3"/>
    <mergeCell ref="J3:J4"/>
    <mergeCell ref="A27:J27"/>
    <mergeCell ref="A28:J28"/>
    <mergeCell ref="A29:A30"/>
    <mergeCell ref="B29:B30"/>
    <mergeCell ref="C29:C30"/>
    <mergeCell ref="D29:G29"/>
    <mergeCell ref="H29:I29"/>
    <mergeCell ref="J29:J30"/>
  </mergeCells>
  <printOptions horizontalCentered="1" verticalCentered="1"/>
  <pageMargins left="0" right="0" top="0" bottom="0" header="0.5118110236220472" footer="0.5118110236220472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C19">
      <selection activeCell="J39" sqref="J39"/>
    </sheetView>
  </sheetViews>
  <sheetFormatPr defaultColWidth="9.00390625" defaultRowHeight="14.25"/>
  <cols>
    <col min="1" max="1" width="3.375" style="52" customWidth="1"/>
    <col min="2" max="2" width="9.875" style="53" customWidth="1"/>
    <col min="3" max="3" width="55.50390625" style="53" customWidth="1"/>
    <col min="4" max="4" width="8.50390625" style="52" customWidth="1"/>
    <col min="5" max="5" width="8.375" style="52" customWidth="1"/>
    <col min="6" max="6" width="6.875" style="52" customWidth="1"/>
    <col min="7" max="7" width="9.50390625" style="52" bestFit="1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2" spans="1:10" s="51" customFormat="1" ht="18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51" customFormat="1" ht="18.75">
      <c r="A3" s="101" t="s">
        <v>45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15" thickBot="1"/>
    <row r="5" spans="1:10" s="54" customFormat="1" ht="15.75" customHeight="1">
      <c r="A5" s="102"/>
      <c r="B5" s="104" t="s">
        <v>48</v>
      </c>
      <c r="C5" s="109" t="s">
        <v>17</v>
      </c>
      <c r="D5" s="106" t="s">
        <v>18</v>
      </c>
      <c r="E5" s="107"/>
      <c r="F5" s="107"/>
      <c r="G5" s="108"/>
      <c r="H5" s="106" t="s">
        <v>19</v>
      </c>
      <c r="I5" s="108"/>
      <c r="J5" s="104" t="s">
        <v>20</v>
      </c>
    </row>
    <row r="6" spans="1:10" s="54" customFormat="1" ht="15" thickBot="1">
      <c r="A6" s="103"/>
      <c r="B6" s="105"/>
      <c r="C6" s="110"/>
      <c r="D6" s="36" t="s">
        <v>21</v>
      </c>
      <c r="E6" s="37" t="s">
        <v>22</v>
      </c>
      <c r="F6" s="37" t="s">
        <v>23</v>
      </c>
      <c r="G6" s="38" t="s">
        <v>24</v>
      </c>
      <c r="H6" s="36" t="s">
        <v>25</v>
      </c>
      <c r="I6" s="38" t="s">
        <v>26</v>
      </c>
      <c r="J6" s="105"/>
    </row>
    <row r="7" spans="1:10" ht="14.25">
      <c r="A7" s="60"/>
      <c r="B7" s="35"/>
      <c r="C7" s="61" t="s">
        <v>1</v>
      </c>
      <c r="D7" s="11"/>
      <c r="E7" s="39"/>
      <c r="F7" s="17"/>
      <c r="G7" s="28"/>
      <c r="H7" s="1"/>
      <c r="I7" s="3"/>
      <c r="J7" s="8">
        <v>26869.18</v>
      </c>
    </row>
    <row r="8" spans="1:10" ht="14.25">
      <c r="A8" s="47">
        <v>1</v>
      </c>
      <c r="B8" s="44" t="s">
        <v>49</v>
      </c>
      <c r="C8" s="57" t="s">
        <v>46</v>
      </c>
      <c r="D8" s="40"/>
      <c r="E8" s="5">
        <v>80</v>
      </c>
      <c r="F8" s="21"/>
      <c r="G8" s="6"/>
      <c r="H8" s="4"/>
      <c r="I8" s="6"/>
      <c r="J8" s="7">
        <f>J7+D8+E8+F8+G8-H8-I8</f>
        <v>26949.18</v>
      </c>
    </row>
    <row r="9" spans="1:10" ht="14.25">
      <c r="A9" s="47">
        <f>A8+1</f>
        <v>2</v>
      </c>
      <c r="B9" s="44" t="s">
        <v>50</v>
      </c>
      <c r="C9" s="57" t="s">
        <v>47</v>
      </c>
      <c r="D9" s="56">
        <v>150</v>
      </c>
      <c r="E9" s="5"/>
      <c r="F9" s="41"/>
      <c r="G9" s="10">
        <v>2.19</v>
      </c>
      <c r="H9" s="4"/>
      <c r="I9" s="6"/>
      <c r="J9" s="7">
        <f aca="true" t="shared" si="0" ref="J9:J19">J8+D9+E9+F9+G9-H9-I9</f>
        <v>27101.37</v>
      </c>
    </row>
    <row r="10" spans="1:10" ht="14.25">
      <c r="A10" s="47">
        <f aca="true" t="shared" si="1" ref="A10:A19">A9+1</f>
        <v>3</v>
      </c>
      <c r="B10" s="44" t="s">
        <v>4</v>
      </c>
      <c r="C10" s="57" t="s">
        <v>55</v>
      </c>
      <c r="D10" s="40"/>
      <c r="E10" s="5">
        <v>36</v>
      </c>
      <c r="F10" s="41"/>
      <c r="G10" s="10"/>
      <c r="H10" s="4"/>
      <c r="I10" s="6"/>
      <c r="J10" s="7">
        <f t="shared" si="0"/>
        <v>27137.37</v>
      </c>
    </row>
    <row r="11" spans="1:10" ht="14.25">
      <c r="A11" s="47">
        <f t="shared" si="1"/>
        <v>4</v>
      </c>
      <c r="B11" s="44" t="s">
        <v>51</v>
      </c>
      <c r="C11" s="57" t="s">
        <v>56</v>
      </c>
      <c r="D11" s="42"/>
      <c r="E11" s="5">
        <v>500</v>
      </c>
      <c r="F11" s="41"/>
      <c r="G11" s="10"/>
      <c r="H11" s="4"/>
      <c r="I11" s="6"/>
      <c r="J11" s="7">
        <f t="shared" si="0"/>
        <v>27637.37</v>
      </c>
    </row>
    <row r="12" spans="1:10" ht="14.25">
      <c r="A12" s="47">
        <f t="shared" si="1"/>
        <v>5</v>
      </c>
      <c r="B12" s="44" t="s">
        <v>51</v>
      </c>
      <c r="C12" s="57" t="s">
        <v>57</v>
      </c>
      <c r="D12" s="40"/>
      <c r="E12" s="5">
        <v>50</v>
      </c>
      <c r="F12" s="41"/>
      <c r="G12" s="10"/>
      <c r="H12" s="4"/>
      <c r="I12" s="6"/>
      <c r="J12" s="7">
        <f t="shared" si="0"/>
        <v>27687.37</v>
      </c>
    </row>
    <row r="13" spans="1:10" ht="14.25">
      <c r="A13" s="47">
        <f t="shared" si="1"/>
        <v>6</v>
      </c>
      <c r="B13" s="44" t="s">
        <v>52</v>
      </c>
      <c r="C13" s="57" t="s">
        <v>58</v>
      </c>
      <c r="D13" s="40"/>
      <c r="E13" s="5">
        <v>30</v>
      </c>
      <c r="F13" s="41"/>
      <c r="G13" s="10"/>
      <c r="H13" s="4"/>
      <c r="I13" s="6"/>
      <c r="J13" s="7">
        <f t="shared" si="0"/>
        <v>27717.37</v>
      </c>
    </row>
    <row r="14" spans="1:10" ht="14.25">
      <c r="A14" s="47">
        <f t="shared" si="1"/>
        <v>7</v>
      </c>
      <c r="B14" s="44" t="s">
        <v>53</v>
      </c>
      <c r="C14" s="57" t="s">
        <v>59</v>
      </c>
      <c r="D14" s="40"/>
      <c r="E14" s="5">
        <v>1000</v>
      </c>
      <c r="F14" s="41"/>
      <c r="G14" s="10"/>
      <c r="H14" s="4"/>
      <c r="I14" s="6"/>
      <c r="J14" s="7">
        <f t="shared" si="0"/>
        <v>28717.37</v>
      </c>
    </row>
    <row r="15" spans="1:10" ht="14.25">
      <c r="A15" s="47">
        <f t="shared" si="1"/>
        <v>8</v>
      </c>
      <c r="B15" s="44" t="s">
        <v>10</v>
      </c>
      <c r="C15" s="57" t="s">
        <v>60</v>
      </c>
      <c r="D15" s="40"/>
      <c r="E15" s="5">
        <v>300</v>
      </c>
      <c r="F15" s="41"/>
      <c r="G15" s="10"/>
      <c r="H15" s="4"/>
      <c r="I15" s="6"/>
      <c r="J15" s="7">
        <f t="shared" si="0"/>
        <v>29017.37</v>
      </c>
    </row>
    <row r="16" spans="1:10" ht="14.25">
      <c r="A16" s="47">
        <f t="shared" si="1"/>
        <v>9</v>
      </c>
      <c r="B16" s="44" t="s">
        <v>10</v>
      </c>
      <c r="C16" s="57" t="s">
        <v>64</v>
      </c>
      <c r="D16" s="56">
        <v>250</v>
      </c>
      <c r="E16" s="5"/>
      <c r="F16" s="41"/>
      <c r="G16" s="10">
        <v>3.9</v>
      </c>
      <c r="H16" s="4"/>
      <c r="I16" s="6"/>
      <c r="J16" s="7">
        <f t="shared" si="0"/>
        <v>29271.27</v>
      </c>
    </row>
    <row r="17" spans="1:10" ht="14.25">
      <c r="A17" s="47">
        <f t="shared" si="1"/>
        <v>10</v>
      </c>
      <c r="B17" s="44" t="s">
        <v>11</v>
      </c>
      <c r="C17" s="57" t="s">
        <v>61</v>
      </c>
      <c r="D17" s="40"/>
      <c r="E17" s="5"/>
      <c r="F17" s="41"/>
      <c r="G17" s="10"/>
      <c r="H17" s="4"/>
      <c r="I17" s="6">
        <v>300</v>
      </c>
      <c r="J17" s="7">
        <f t="shared" si="0"/>
        <v>28971.27</v>
      </c>
    </row>
    <row r="18" spans="1:10" ht="14.25">
      <c r="A18" s="47">
        <f t="shared" si="1"/>
        <v>11</v>
      </c>
      <c r="B18" s="44" t="s">
        <v>54</v>
      </c>
      <c r="C18" s="57" t="s">
        <v>62</v>
      </c>
      <c r="D18" s="40"/>
      <c r="E18" s="5">
        <v>120</v>
      </c>
      <c r="F18" s="41"/>
      <c r="G18" s="10"/>
      <c r="H18" s="4"/>
      <c r="I18" s="6"/>
      <c r="J18" s="7">
        <f t="shared" si="0"/>
        <v>29091.27</v>
      </c>
    </row>
    <row r="19" spans="1:10" ht="15" thickBot="1">
      <c r="A19" s="48">
        <f t="shared" si="1"/>
        <v>12</v>
      </c>
      <c r="B19" s="59" t="s">
        <v>13</v>
      </c>
      <c r="C19" s="58" t="s">
        <v>63</v>
      </c>
      <c r="D19" s="55"/>
      <c r="E19" s="9">
        <v>200</v>
      </c>
      <c r="F19" s="41"/>
      <c r="G19" s="10"/>
      <c r="H19" s="4"/>
      <c r="I19" s="6"/>
      <c r="J19" s="7">
        <f t="shared" si="0"/>
        <v>29291.27</v>
      </c>
    </row>
    <row r="20" spans="1:10" ht="14.25">
      <c r="A20" s="13"/>
      <c r="B20" s="14"/>
      <c r="C20" s="15" t="s">
        <v>28</v>
      </c>
      <c r="D20" s="18">
        <f aca="true" t="shared" si="2" ref="D20:I20">SUM(D8:D19)</f>
        <v>400</v>
      </c>
      <c r="E20" s="17">
        <f t="shared" si="2"/>
        <v>2316</v>
      </c>
      <c r="F20" s="17">
        <f t="shared" si="2"/>
        <v>0</v>
      </c>
      <c r="G20" s="28">
        <f t="shared" si="2"/>
        <v>6.09</v>
      </c>
      <c r="H20" s="18">
        <f t="shared" si="2"/>
        <v>0</v>
      </c>
      <c r="I20" s="28">
        <f t="shared" si="2"/>
        <v>300</v>
      </c>
      <c r="J20" s="32">
        <f>J7+D20+E20+F20+G20-H20-I20</f>
        <v>29291.27</v>
      </c>
    </row>
    <row r="21" spans="1:10" ht="14.25">
      <c r="A21" s="19"/>
      <c r="B21" s="19"/>
      <c r="C21" s="20" t="s">
        <v>2</v>
      </c>
      <c r="D21" s="4">
        <f aca="true" t="shared" si="3" ref="D21:J21">D20</f>
        <v>400</v>
      </c>
      <c r="E21" s="21">
        <f t="shared" si="3"/>
        <v>2316</v>
      </c>
      <c r="F21" s="21">
        <f t="shared" si="3"/>
        <v>0</v>
      </c>
      <c r="G21" s="29">
        <f t="shared" si="3"/>
        <v>6.09</v>
      </c>
      <c r="H21" s="4">
        <f t="shared" si="3"/>
        <v>0</v>
      </c>
      <c r="I21" s="29">
        <f t="shared" si="3"/>
        <v>300</v>
      </c>
      <c r="J21" s="29">
        <f t="shared" si="3"/>
        <v>29291.27</v>
      </c>
    </row>
    <row r="22" spans="1:10" ht="15" thickBot="1">
      <c r="A22" s="22"/>
      <c r="B22" s="22"/>
      <c r="C22" s="23" t="s">
        <v>44</v>
      </c>
      <c r="D22" s="26">
        <f>'[1]农行卡'!$D$169+D21</f>
        <v>26918</v>
      </c>
      <c r="E22" s="24">
        <f>'[1]农行卡'!$E$169+E21</f>
        <v>11605</v>
      </c>
      <c r="F22" s="24">
        <f>'[1]农行卡'!$F$169+F21</f>
        <v>82.35000000000001</v>
      </c>
      <c r="G22" s="31">
        <f>'[1]农行卡'!$G$169+G21</f>
        <v>26.920000000000005</v>
      </c>
      <c r="H22" s="26">
        <f>'[1]农行卡'!$H$169+H21</f>
        <v>3300</v>
      </c>
      <c r="I22" s="31">
        <f>'[1]农行卡'!$I$169+I21</f>
        <v>6041</v>
      </c>
      <c r="J22" s="31">
        <f>D22+E22+F22+G22-H22-I22</f>
        <v>29291.269999999997</v>
      </c>
    </row>
    <row r="26" spans="1:10" s="51" customFormat="1" ht="18.75">
      <c r="A26" s="101" t="s">
        <v>70</v>
      </c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0" s="51" customFormat="1" ht="18.75">
      <c r="A27" s="101" t="s">
        <v>45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ht="15" thickBot="1"/>
    <row r="29" spans="1:10" s="54" customFormat="1" ht="15.75" customHeight="1">
      <c r="A29" s="102"/>
      <c r="B29" s="104" t="s">
        <v>48</v>
      </c>
      <c r="C29" s="109" t="s">
        <v>17</v>
      </c>
      <c r="D29" s="106" t="s">
        <v>18</v>
      </c>
      <c r="E29" s="107"/>
      <c r="F29" s="107"/>
      <c r="G29" s="108"/>
      <c r="H29" s="106" t="s">
        <v>19</v>
      </c>
      <c r="I29" s="108"/>
      <c r="J29" s="104" t="s">
        <v>20</v>
      </c>
    </row>
    <row r="30" spans="1:10" s="54" customFormat="1" ht="15" thickBot="1">
      <c r="A30" s="103"/>
      <c r="B30" s="105"/>
      <c r="C30" s="110"/>
      <c r="D30" s="36" t="s">
        <v>21</v>
      </c>
      <c r="E30" s="37" t="s">
        <v>22</v>
      </c>
      <c r="F30" s="37" t="s">
        <v>23</v>
      </c>
      <c r="G30" s="38" t="s">
        <v>24</v>
      </c>
      <c r="H30" s="36" t="s">
        <v>25</v>
      </c>
      <c r="I30" s="38" t="s">
        <v>26</v>
      </c>
      <c r="J30" s="105"/>
    </row>
    <row r="31" spans="1:10" ht="14.25">
      <c r="A31" s="60"/>
      <c r="B31" s="35"/>
      <c r="C31" s="61" t="s">
        <v>1</v>
      </c>
      <c r="D31" s="11"/>
      <c r="E31" s="39"/>
      <c r="F31" s="17"/>
      <c r="G31" s="28"/>
      <c r="H31" s="1"/>
      <c r="I31" s="3"/>
      <c r="J31" s="8">
        <v>29291.27</v>
      </c>
    </row>
    <row r="32" spans="1:10" ht="14.25">
      <c r="A32" s="47">
        <v>1</v>
      </c>
      <c r="B32" s="44" t="s">
        <v>76</v>
      </c>
      <c r="C32" s="57" t="s">
        <v>83</v>
      </c>
      <c r="D32" s="95">
        <v>500</v>
      </c>
      <c r="E32" s="96"/>
      <c r="F32" s="97"/>
      <c r="G32" s="6">
        <v>3.86</v>
      </c>
      <c r="H32" s="4"/>
      <c r="I32" s="6"/>
      <c r="J32" s="7">
        <f>J31+D32+E32+F32+G32-H32-I32</f>
        <v>29795.13</v>
      </c>
    </row>
    <row r="33" spans="1:10" ht="14.25">
      <c r="A33" s="47">
        <f aca="true" t="shared" si="4" ref="A33:A38">A32+1</f>
        <v>2</v>
      </c>
      <c r="B33" s="44" t="s">
        <v>76</v>
      </c>
      <c r="C33" s="57" t="s">
        <v>84</v>
      </c>
      <c r="D33" s="56">
        <v>400</v>
      </c>
      <c r="E33" s="96"/>
      <c r="F33" s="98"/>
      <c r="G33" s="10">
        <v>1.71</v>
      </c>
      <c r="H33" s="4"/>
      <c r="I33" s="6"/>
      <c r="J33" s="7">
        <f aca="true" t="shared" si="5" ref="J33:J38">J32+D33+E33+F33+G33-H33-I33</f>
        <v>30196.84</v>
      </c>
    </row>
    <row r="34" spans="1:10" ht="14.25">
      <c r="A34" s="47">
        <f t="shared" si="4"/>
        <v>3</v>
      </c>
      <c r="B34" s="44" t="s">
        <v>76</v>
      </c>
      <c r="C34" s="57" t="s">
        <v>80</v>
      </c>
      <c r="D34" s="95">
        <v>400</v>
      </c>
      <c r="E34" s="96"/>
      <c r="F34" s="98"/>
      <c r="G34" s="10">
        <v>1.57</v>
      </c>
      <c r="H34" s="4"/>
      <c r="I34" s="6"/>
      <c r="J34" s="7">
        <f t="shared" si="5"/>
        <v>30598.41</v>
      </c>
    </row>
    <row r="35" spans="1:10" ht="14.25">
      <c r="A35" s="47">
        <f t="shared" si="4"/>
        <v>4</v>
      </c>
      <c r="B35" s="44" t="s">
        <v>77</v>
      </c>
      <c r="C35" s="57" t="s">
        <v>85</v>
      </c>
      <c r="D35" s="99">
        <v>5800</v>
      </c>
      <c r="E35" s="96"/>
      <c r="F35" s="98"/>
      <c r="G35" s="10"/>
      <c r="H35" s="4"/>
      <c r="I35" s="6"/>
      <c r="J35" s="7">
        <f t="shared" si="5"/>
        <v>36398.41</v>
      </c>
    </row>
    <row r="36" spans="1:10" ht="14.25">
      <c r="A36" s="47">
        <f t="shared" si="4"/>
        <v>5</v>
      </c>
      <c r="B36" s="44" t="s">
        <v>78</v>
      </c>
      <c r="C36" s="57" t="s">
        <v>81</v>
      </c>
      <c r="D36" s="95">
        <v>600</v>
      </c>
      <c r="E36" s="96"/>
      <c r="F36" s="98"/>
      <c r="G36" s="10">
        <v>1.65</v>
      </c>
      <c r="H36" s="4"/>
      <c r="I36" s="6"/>
      <c r="J36" s="7">
        <f t="shared" si="5"/>
        <v>37000.060000000005</v>
      </c>
    </row>
    <row r="37" spans="1:10" ht="14.25">
      <c r="A37" s="47">
        <f t="shared" si="4"/>
        <v>6</v>
      </c>
      <c r="B37" s="44" t="s">
        <v>79</v>
      </c>
      <c r="C37" s="57" t="s">
        <v>82</v>
      </c>
      <c r="D37" s="95"/>
      <c r="E37" s="96">
        <v>200</v>
      </c>
      <c r="F37" s="98"/>
      <c r="G37" s="10"/>
      <c r="H37" s="4"/>
      <c r="I37" s="6"/>
      <c r="J37" s="7">
        <f t="shared" si="5"/>
        <v>37200.060000000005</v>
      </c>
    </row>
    <row r="38" spans="1:10" ht="15" thickBot="1">
      <c r="A38" s="47">
        <f t="shared" si="4"/>
        <v>7</v>
      </c>
      <c r="B38" s="44" t="s">
        <v>110</v>
      </c>
      <c r="C38" s="100" t="s">
        <v>111</v>
      </c>
      <c r="D38" s="95">
        <v>400</v>
      </c>
      <c r="E38" s="96"/>
      <c r="F38" s="98"/>
      <c r="G38" s="10"/>
      <c r="H38" s="4"/>
      <c r="I38" s="6"/>
      <c r="J38" s="7">
        <f t="shared" si="5"/>
        <v>37600.060000000005</v>
      </c>
    </row>
    <row r="39" spans="1:10" ht="14.25">
      <c r="A39" s="13"/>
      <c r="B39" s="14"/>
      <c r="C39" s="15" t="s">
        <v>28</v>
      </c>
      <c r="D39" s="18">
        <f aca="true" t="shared" si="6" ref="D39:I39">SUM(D32:D38)</f>
        <v>8100</v>
      </c>
      <c r="E39" s="17">
        <f t="shared" si="6"/>
        <v>200</v>
      </c>
      <c r="F39" s="17">
        <f t="shared" si="6"/>
        <v>0</v>
      </c>
      <c r="G39" s="28">
        <f t="shared" si="6"/>
        <v>8.790000000000001</v>
      </c>
      <c r="H39" s="18">
        <f t="shared" si="6"/>
        <v>0</v>
      </c>
      <c r="I39" s="28">
        <f t="shared" si="6"/>
        <v>0</v>
      </c>
      <c r="J39" s="32">
        <f>J31+D39+E39+F39+G39-H39-I39</f>
        <v>37600.060000000005</v>
      </c>
    </row>
    <row r="40" spans="1:10" ht="14.25">
      <c r="A40" s="19"/>
      <c r="B40" s="19"/>
      <c r="C40" s="20" t="s">
        <v>71</v>
      </c>
      <c r="D40" s="4">
        <f aca="true" t="shared" si="7" ref="D40:J40">D39</f>
        <v>8100</v>
      </c>
      <c r="E40" s="21">
        <f t="shared" si="7"/>
        <v>200</v>
      </c>
      <c r="F40" s="21">
        <f t="shared" si="7"/>
        <v>0</v>
      </c>
      <c r="G40" s="29">
        <f t="shared" si="7"/>
        <v>8.790000000000001</v>
      </c>
      <c r="H40" s="4">
        <f t="shared" si="7"/>
        <v>0</v>
      </c>
      <c r="I40" s="29">
        <f t="shared" si="7"/>
        <v>0</v>
      </c>
      <c r="J40" s="29">
        <f t="shared" si="7"/>
        <v>37600.060000000005</v>
      </c>
    </row>
    <row r="41" spans="1:10" ht="15" thickBot="1">
      <c r="A41" s="22"/>
      <c r="B41" s="22"/>
      <c r="C41" s="23" t="s">
        <v>86</v>
      </c>
      <c r="D41" s="26">
        <f>D22+D40</f>
        <v>35018</v>
      </c>
      <c r="E41" s="24">
        <f>E40+E22</f>
        <v>11805</v>
      </c>
      <c r="F41" s="24">
        <f>F40+F22</f>
        <v>82.35000000000001</v>
      </c>
      <c r="G41" s="24">
        <f>G40+G22</f>
        <v>35.71000000000001</v>
      </c>
      <c r="H41" s="26">
        <f>H22+H40</f>
        <v>3300</v>
      </c>
      <c r="I41" s="31">
        <f>I40+I22</f>
        <v>6041</v>
      </c>
      <c r="J41" s="31">
        <f>D41+E41+F41+G41-H41-I41</f>
        <v>37600.06</v>
      </c>
    </row>
  </sheetData>
  <mergeCells count="16">
    <mergeCell ref="A2:J2"/>
    <mergeCell ref="A5:A6"/>
    <mergeCell ref="B5:B6"/>
    <mergeCell ref="C5:C6"/>
    <mergeCell ref="D5:G5"/>
    <mergeCell ref="H5:I5"/>
    <mergeCell ref="J5:J6"/>
    <mergeCell ref="A3:J3"/>
    <mergeCell ref="A26:J26"/>
    <mergeCell ref="A27:J27"/>
    <mergeCell ref="A29:A30"/>
    <mergeCell ref="B29:B30"/>
    <mergeCell ref="C29:C30"/>
    <mergeCell ref="D29:G29"/>
    <mergeCell ref="H29:I29"/>
    <mergeCell ref="J29:J3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9">
      <selection activeCell="D39" sqref="D39"/>
    </sheetView>
  </sheetViews>
  <sheetFormatPr defaultColWidth="9.00390625" defaultRowHeight="14.25"/>
  <cols>
    <col min="1" max="1" width="3.375" style="52" customWidth="1"/>
    <col min="2" max="2" width="9.875" style="52" customWidth="1"/>
    <col min="3" max="3" width="36.25390625" style="53" customWidth="1"/>
    <col min="4" max="4" width="9.375" style="52" bestFit="1" customWidth="1"/>
    <col min="5" max="7" width="9.00390625" style="52" customWidth="1"/>
    <col min="8" max="8" width="9.375" style="52" bestFit="1" customWidth="1"/>
    <col min="9" max="9" width="9.00390625" style="52" customWidth="1"/>
    <col min="10" max="10" width="10.875" style="52" customWidth="1"/>
    <col min="11" max="16384" width="9.00390625" style="53" customWidth="1"/>
  </cols>
  <sheetData>
    <row r="1" spans="1:10" s="51" customFormat="1" ht="18.75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51" customFormat="1" ht="18.75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51" customFormat="1" ht="19.5" thickBot="1">
      <c r="A3" s="101" t="s">
        <v>45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54" customFormat="1" ht="15.75" customHeight="1">
      <c r="A4" s="106"/>
      <c r="B4" s="107" t="s">
        <v>16</v>
      </c>
      <c r="C4" s="108" t="s">
        <v>17</v>
      </c>
      <c r="D4" s="106" t="s">
        <v>18</v>
      </c>
      <c r="E4" s="107"/>
      <c r="F4" s="107"/>
      <c r="G4" s="108"/>
      <c r="H4" s="106" t="s">
        <v>19</v>
      </c>
      <c r="I4" s="108"/>
      <c r="J4" s="104" t="s">
        <v>20</v>
      </c>
    </row>
    <row r="5" spans="1:10" s="54" customFormat="1" ht="15" thickBot="1">
      <c r="A5" s="111"/>
      <c r="B5" s="112"/>
      <c r="C5" s="113"/>
      <c r="D5" s="36" t="s">
        <v>21</v>
      </c>
      <c r="E5" s="37" t="s">
        <v>22</v>
      </c>
      <c r="F5" s="37" t="s">
        <v>23</v>
      </c>
      <c r="G5" s="38" t="s">
        <v>24</v>
      </c>
      <c r="H5" s="36" t="s">
        <v>25</v>
      </c>
      <c r="I5" s="38" t="s">
        <v>26</v>
      </c>
      <c r="J5" s="105"/>
    </row>
    <row r="6" spans="1:10" ht="14.25">
      <c r="A6" s="60">
        <v>1</v>
      </c>
      <c r="B6" s="13">
        <v>2005</v>
      </c>
      <c r="C6" s="72" t="s">
        <v>66</v>
      </c>
      <c r="D6" s="65">
        <f>'[1]邮电卡'!D15</f>
        <v>0</v>
      </c>
      <c r="E6" s="12">
        <f>'[1]邮电卡'!E15</f>
        <v>2205.7</v>
      </c>
      <c r="F6" s="12">
        <f>'[1]邮电卡'!F15</f>
        <v>0</v>
      </c>
      <c r="G6" s="43">
        <f>'[1]邮电卡'!G15</f>
        <v>0</v>
      </c>
      <c r="H6" s="12">
        <f>'[1]邮电卡'!H15</f>
        <v>0</v>
      </c>
      <c r="I6" s="43">
        <f>'[1]邮电卡'!I15</f>
        <v>628</v>
      </c>
      <c r="J6" s="8">
        <f>SUM(D6:G6)-H6-I6</f>
        <v>1577.6999999999998</v>
      </c>
    </row>
    <row r="7" spans="1:10" ht="14.25">
      <c r="A7" s="47">
        <f>A6+1</f>
        <v>2</v>
      </c>
      <c r="B7" s="19">
        <v>2006</v>
      </c>
      <c r="C7" s="73" t="s">
        <v>66</v>
      </c>
      <c r="D7" s="66">
        <f>'[1]邮电卡'!D103</f>
        <v>75821</v>
      </c>
      <c r="E7" s="7">
        <f>'[1]邮电卡'!E103</f>
        <v>17450.5</v>
      </c>
      <c r="F7" s="7">
        <f>'[1]邮电卡'!F103</f>
        <v>108.59</v>
      </c>
      <c r="G7" s="21">
        <f>'[1]邮电卡'!G103</f>
        <v>36.760000000000005</v>
      </c>
      <c r="H7" s="7">
        <f>'[1]邮电卡'!H103</f>
        <v>45218</v>
      </c>
      <c r="I7" s="21">
        <f>'[1]邮电卡'!I103</f>
        <v>5175.7</v>
      </c>
      <c r="J7" s="7">
        <f>J6+D7+E7+F7+G7-H7-I7</f>
        <v>44600.84999999999</v>
      </c>
    </row>
    <row r="8" spans="1:10" ht="14.25">
      <c r="A8" s="47">
        <f aca="true" t="shared" si="0" ref="A8:A53">A7+1</f>
        <v>3</v>
      </c>
      <c r="B8" s="19">
        <v>2007.01</v>
      </c>
      <c r="C8" s="73" t="s">
        <v>66</v>
      </c>
      <c r="D8" s="66">
        <f>'[1]邮电卡'!D185</f>
        <v>23760</v>
      </c>
      <c r="E8" s="7">
        <v>2366</v>
      </c>
      <c r="F8" s="7">
        <v>0</v>
      </c>
      <c r="G8" s="29">
        <v>55.26</v>
      </c>
      <c r="H8" s="7">
        <v>0</v>
      </c>
      <c r="I8" s="29">
        <v>2709.01</v>
      </c>
      <c r="J8" s="7">
        <f aca="true" t="shared" si="1" ref="J8:J53">J7+D8+E8+F8+G8-H8-I8</f>
        <v>68073.09999999999</v>
      </c>
    </row>
    <row r="9" spans="1:10" ht="14.25">
      <c r="A9" s="47">
        <f t="shared" si="0"/>
        <v>4</v>
      </c>
      <c r="B9" s="19">
        <v>2007.02</v>
      </c>
      <c r="C9" s="73" t="s">
        <v>66</v>
      </c>
      <c r="D9" s="66">
        <f>'[1]邮电卡'!D221</f>
        <v>8625</v>
      </c>
      <c r="E9" s="7">
        <f>'[1]邮电卡'!E221</f>
        <v>1483.3</v>
      </c>
      <c r="F9" s="7">
        <f>'[1]邮电卡'!F221</f>
        <v>0</v>
      </c>
      <c r="G9" s="21">
        <f>'[1]邮电卡'!G221</f>
        <v>25.610000000000007</v>
      </c>
      <c r="H9" s="7">
        <f>'[1]邮电卡'!H221</f>
        <v>6900</v>
      </c>
      <c r="I9" s="21">
        <f>'[1]邮电卡'!I221</f>
        <v>24</v>
      </c>
      <c r="J9" s="7">
        <f t="shared" si="1"/>
        <v>71283.01</v>
      </c>
    </row>
    <row r="10" spans="1:10" ht="14.25">
      <c r="A10" s="47">
        <f t="shared" si="0"/>
        <v>5</v>
      </c>
      <c r="B10" s="19">
        <v>2007.03</v>
      </c>
      <c r="C10" s="73" t="s">
        <v>66</v>
      </c>
      <c r="D10" s="66">
        <f>'[1]邮电卡'!D286</f>
        <v>7100</v>
      </c>
      <c r="E10" s="7">
        <f>'[1]邮电卡'!E286</f>
        <v>1800</v>
      </c>
      <c r="F10" s="7">
        <f>'[1]邮电卡'!F286</f>
        <v>76.78</v>
      </c>
      <c r="G10" s="21">
        <f>'[1]邮电卡'!G286</f>
        <v>10.530000000000001</v>
      </c>
      <c r="H10" s="7">
        <f>'[1]邮电卡'!H286</f>
        <v>57525</v>
      </c>
      <c r="I10" s="21">
        <f>'[1]邮电卡'!I286</f>
        <v>142.8</v>
      </c>
      <c r="J10" s="7">
        <f t="shared" si="1"/>
        <v>22602.519999999993</v>
      </c>
    </row>
    <row r="11" spans="1:10" ht="14.25">
      <c r="A11" s="76">
        <f t="shared" si="0"/>
        <v>6</v>
      </c>
      <c r="B11" s="77">
        <v>2007.03</v>
      </c>
      <c r="C11" s="78" t="s">
        <v>67</v>
      </c>
      <c r="D11" s="79">
        <f>'[1]农行卡'!D13</f>
        <v>0</v>
      </c>
      <c r="E11" s="80">
        <f>'[1]农行卡'!E13</f>
        <v>100</v>
      </c>
      <c r="F11" s="80">
        <f>'[1]农行卡'!F13</f>
        <v>0.01</v>
      </c>
      <c r="G11" s="81">
        <f>'[1]农行卡'!G13</f>
        <v>0</v>
      </c>
      <c r="H11" s="80">
        <f>'[1]农行卡'!H13</f>
        <v>0</v>
      </c>
      <c r="I11" s="81">
        <f>'[1]农行卡'!I13</f>
        <v>5</v>
      </c>
      <c r="J11" s="7">
        <f t="shared" si="1"/>
        <v>22697.52999999999</v>
      </c>
    </row>
    <row r="12" spans="1:10" ht="14.25">
      <c r="A12" s="47">
        <f t="shared" si="0"/>
        <v>7</v>
      </c>
      <c r="B12" s="19">
        <v>2007.04</v>
      </c>
      <c r="C12" s="73" t="s">
        <v>66</v>
      </c>
      <c r="D12" s="66">
        <f>'[1]邮电卡'!D319</f>
        <v>3425</v>
      </c>
      <c r="E12" s="7">
        <f>'[1]邮电卡'!E319</f>
        <v>5000</v>
      </c>
      <c r="F12" s="7">
        <f>'[1]邮电卡'!F319</f>
        <v>0</v>
      </c>
      <c r="G12" s="21">
        <f>'[1]邮电卡'!G319</f>
        <v>30.229999999999997</v>
      </c>
      <c r="H12" s="7">
        <f>'[1]邮电卡'!H319</f>
        <v>0</v>
      </c>
      <c r="I12" s="21">
        <f>'[1]邮电卡'!I319</f>
        <v>7</v>
      </c>
      <c r="J12" s="7">
        <f t="shared" si="1"/>
        <v>31145.75999999999</v>
      </c>
    </row>
    <row r="13" spans="1:10" ht="14.25">
      <c r="A13" s="76">
        <f t="shared" si="0"/>
        <v>8</v>
      </c>
      <c r="B13" s="77">
        <v>2007.04</v>
      </c>
      <c r="C13" s="78" t="s">
        <v>67</v>
      </c>
      <c r="D13" s="79">
        <f>'[1]农行卡'!D26</f>
        <v>600</v>
      </c>
      <c r="E13" s="80">
        <f>'[1]农行卡'!E26</f>
        <v>1400</v>
      </c>
      <c r="F13" s="80">
        <f>'[1]农行卡'!F26</f>
        <v>0</v>
      </c>
      <c r="G13" s="81">
        <f>'[1]农行卡'!G26</f>
        <v>0</v>
      </c>
      <c r="H13" s="80">
        <f>'[1]农行卡'!H26</f>
        <v>0</v>
      </c>
      <c r="I13" s="81">
        <f>'[1]农行卡'!I26</f>
        <v>10</v>
      </c>
      <c r="J13" s="7">
        <f t="shared" si="1"/>
        <v>33135.759999999995</v>
      </c>
    </row>
    <row r="14" spans="1:10" ht="14.25">
      <c r="A14" s="47">
        <f t="shared" si="0"/>
        <v>9</v>
      </c>
      <c r="B14" s="19">
        <v>2007.05</v>
      </c>
      <c r="C14" s="73" t="s">
        <v>66</v>
      </c>
      <c r="D14" s="66">
        <f>'[1]邮电卡'!D360</f>
        <v>5350</v>
      </c>
      <c r="E14" s="7">
        <f>'[1]邮电卡'!E360</f>
        <v>350</v>
      </c>
      <c r="F14" s="7">
        <f>'[1]邮电卡'!F360</f>
        <v>0</v>
      </c>
      <c r="G14" s="21">
        <f>'[1]邮电卡'!G360</f>
        <v>17.37</v>
      </c>
      <c r="H14" s="7">
        <f>'[1]邮电卡'!H360</f>
        <v>0</v>
      </c>
      <c r="I14" s="21">
        <f>'[1]邮电卡'!I360</f>
        <v>2</v>
      </c>
      <c r="J14" s="7">
        <f t="shared" si="1"/>
        <v>38851.13</v>
      </c>
    </row>
    <row r="15" spans="1:10" ht="14.25">
      <c r="A15" s="76">
        <f t="shared" si="0"/>
        <v>10</v>
      </c>
      <c r="B15" s="77">
        <v>2007.05</v>
      </c>
      <c r="C15" s="78" t="s">
        <v>67</v>
      </c>
      <c r="D15" s="79">
        <f>'[1]农行卡'!D58</f>
        <v>1118</v>
      </c>
      <c r="E15" s="80">
        <f>'[1]农行卡'!E58</f>
        <v>2780</v>
      </c>
      <c r="F15" s="80">
        <f>'[1]农行卡'!F58</f>
        <v>0</v>
      </c>
      <c r="G15" s="81">
        <f>'[1]农行卡'!G58</f>
        <v>0</v>
      </c>
      <c r="H15" s="80">
        <f>'[1]农行卡'!H58</f>
        <v>0</v>
      </c>
      <c r="I15" s="81">
        <f>'[1]农行卡'!I58</f>
        <v>1500</v>
      </c>
      <c r="J15" s="7">
        <f t="shared" si="1"/>
        <v>41249.13</v>
      </c>
    </row>
    <row r="16" spans="1:10" ht="14.25">
      <c r="A16" s="47">
        <f t="shared" si="0"/>
        <v>11</v>
      </c>
      <c r="B16" s="19">
        <v>2007.06</v>
      </c>
      <c r="C16" s="73" t="s">
        <v>66</v>
      </c>
      <c r="D16" s="66">
        <f>'[1]邮电卡'!D402</f>
        <v>6425</v>
      </c>
      <c r="E16" s="7">
        <f>'[1]邮电卡'!E402</f>
        <v>360</v>
      </c>
      <c r="F16" s="7">
        <f>'[1]邮电卡'!F402</f>
        <v>45.97</v>
      </c>
      <c r="G16" s="21">
        <f>'[1]邮电卡'!G402</f>
        <v>9.860000000000001</v>
      </c>
      <c r="H16" s="7">
        <f>'[1]邮电卡'!H402</f>
        <v>0</v>
      </c>
      <c r="I16" s="21">
        <f>'[1]邮电卡'!I402</f>
        <v>512</v>
      </c>
      <c r="J16" s="7">
        <f t="shared" si="1"/>
        <v>47577.96</v>
      </c>
    </row>
    <row r="17" spans="1:10" ht="14.25">
      <c r="A17" s="76">
        <f t="shared" si="0"/>
        <v>12</v>
      </c>
      <c r="B17" s="77">
        <v>2007.06</v>
      </c>
      <c r="C17" s="78" t="s">
        <v>67</v>
      </c>
      <c r="D17" s="79">
        <f>'[1]农行卡'!D69</f>
        <v>400</v>
      </c>
      <c r="E17" s="80">
        <f>'[1]农行卡'!E69</f>
        <v>200</v>
      </c>
      <c r="F17" s="80">
        <f>'[1]农行卡'!F69</f>
        <v>3.49</v>
      </c>
      <c r="G17" s="81">
        <f>'[1]农行卡'!G69</f>
        <v>0</v>
      </c>
      <c r="H17" s="80">
        <f>'[1]农行卡'!H69</f>
        <v>0</v>
      </c>
      <c r="I17" s="81">
        <f>'[1]农行卡'!I69</f>
        <v>0</v>
      </c>
      <c r="J17" s="7">
        <f t="shared" si="1"/>
        <v>48181.45</v>
      </c>
    </row>
    <row r="18" spans="1:10" ht="14.25">
      <c r="A18" s="47">
        <f t="shared" si="0"/>
        <v>13</v>
      </c>
      <c r="B18" s="19">
        <v>2007.07</v>
      </c>
      <c r="C18" s="73" t="s">
        <v>66</v>
      </c>
      <c r="D18" s="66">
        <f>'[1]邮电卡'!D479</f>
        <v>22790</v>
      </c>
      <c r="E18" s="7">
        <f>'[1]邮电卡'!E479</f>
        <v>0</v>
      </c>
      <c r="F18" s="7">
        <f>'[1]邮电卡'!F479</f>
        <v>0</v>
      </c>
      <c r="G18" s="21">
        <f>'[1]邮电卡'!G479</f>
        <v>70.63999999999999</v>
      </c>
      <c r="H18" s="7">
        <f>'[1]邮电卡'!H479</f>
        <v>0</v>
      </c>
      <c r="I18" s="21">
        <f>'[1]邮电卡'!I479</f>
        <v>511.02</v>
      </c>
      <c r="J18" s="7">
        <f t="shared" si="1"/>
        <v>70531.06999999999</v>
      </c>
    </row>
    <row r="19" spans="1:10" ht="14.25">
      <c r="A19" s="76">
        <f t="shared" si="0"/>
        <v>14</v>
      </c>
      <c r="B19" s="77">
        <v>2007.07</v>
      </c>
      <c r="C19" s="78" t="s">
        <v>67</v>
      </c>
      <c r="D19" s="79">
        <f>'[1]农行卡'!D88</f>
        <v>3000</v>
      </c>
      <c r="E19" s="80">
        <f>'[1]农行卡'!E88</f>
        <v>0</v>
      </c>
      <c r="F19" s="80">
        <f>'[1]农行卡'!F88</f>
        <v>0</v>
      </c>
      <c r="G19" s="81">
        <f>'[1]农行卡'!G88</f>
        <v>0.69</v>
      </c>
      <c r="H19" s="80">
        <f>'[1]农行卡'!H88</f>
        <v>0</v>
      </c>
      <c r="I19" s="81">
        <f>'[1]农行卡'!I88</f>
        <v>4.5</v>
      </c>
      <c r="J19" s="7">
        <f t="shared" si="1"/>
        <v>73527.26</v>
      </c>
    </row>
    <row r="20" spans="1:10" ht="14.25">
      <c r="A20" s="47">
        <f t="shared" si="0"/>
        <v>15</v>
      </c>
      <c r="B20" s="19">
        <v>2007.08</v>
      </c>
      <c r="C20" s="73" t="s">
        <v>66</v>
      </c>
      <c r="D20" s="66">
        <f>'[1]邮电卡'!D585</f>
        <v>42100</v>
      </c>
      <c r="E20" s="7">
        <f>'[1]邮电卡'!E585</f>
        <v>100</v>
      </c>
      <c r="F20" s="7">
        <f>'[1]邮电卡'!F585</f>
        <v>0</v>
      </c>
      <c r="G20" s="21">
        <f>'[1]邮电卡'!G585</f>
        <v>96.66999999999999</v>
      </c>
      <c r="H20" s="7">
        <f>'[1]邮电卡'!H585</f>
        <v>0</v>
      </c>
      <c r="I20" s="21">
        <f>'[1]邮电卡'!I585</f>
        <v>4.02</v>
      </c>
      <c r="J20" s="7">
        <f t="shared" si="1"/>
        <v>115819.90999999999</v>
      </c>
    </row>
    <row r="21" spans="1:10" ht="14.25">
      <c r="A21" s="76">
        <f t="shared" si="0"/>
        <v>16</v>
      </c>
      <c r="B21" s="77">
        <v>2007.08</v>
      </c>
      <c r="C21" s="78" t="s">
        <v>67</v>
      </c>
      <c r="D21" s="79">
        <f>'[1]农行卡'!D107</f>
        <v>10600</v>
      </c>
      <c r="E21" s="80">
        <f>'[1]农行卡'!E107</f>
        <v>1500</v>
      </c>
      <c r="F21" s="80">
        <f>'[1]农行卡'!F107</f>
        <v>0</v>
      </c>
      <c r="G21" s="81">
        <f>'[1]农行卡'!G107</f>
        <v>17.44</v>
      </c>
      <c r="H21" s="80">
        <f>'[1]农行卡'!H107</f>
        <v>0</v>
      </c>
      <c r="I21" s="81">
        <f>'[1]农行卡'!I107</f>
        <v>1355</v>
      </c>
      <c r="J21" s="7">
        <f t="shared" si="1"/>
        <v>126582.34999999999</v>
      </c>
    </row>
    <row r="22" spans="1:10" ht="14.25">
      <c r="A22" s="47">
        <f t="shared" si="0"/>
        <v>17</v>
      </c>
      <c r="B22" s="19">
        <v>2007.09</v>
      </c>
      <c r="C22" s="73" t="s">
        <v>66</v>
      </c>
      <c r="D22" s="66">
        <f>'[1]邮电卡'!D637</f>
        <v>10660</v>
      </c>
      <c r="E22" s="7">
        <f>'[1]邮电卡'!E637</f>
        <v>0</v>
      </c>
      <c r="F22" s="7">
        <f>'[1]邮电卡'!F637</f>
        <v>130.35</v>
      </c>
      <c r="G22" s="21">
        <f>'[1]邮电卡'!G637</f>
        <v>18.26</v>
      </c>
      <c r="H22" s="7">
        <f>'[1]邮电卡'!H637</f>
        <v>48310</v>
      </c>
      <c r="I22" s="21">
        <f>'[1]邮电卡'!I637</f>
        <v>34</v>
      </c>
      <c r="J22" s="7">
        <f t="shared" si="1"/>
        <v>89046.95999999999</v>
      </c>
    </row>
    <row r="23" spans="1:10" ht="14.25">
      <c r="A23" s="76">
        <f t="shared" si="0"/>
        <v>18</v>
      </c>
      <c r="B23" s="77">
        <v>2007.09</v>
      </c>
      <c r="C23" s="78" t="s">
        <v>67</v>
      </c>
      <c r="D23" s="79">
        <f>'[1]农行卡'!D125</f>
        <v>8700</v>
      </c>
      <c r="E23" s="80">
        <f>'[1]农行卡'!E125</f>
        <v>1079</v>
      </c>
      <c r="F23" s="80">
        <f>'[1]农行卡'!F125</f>
        <v>25.040000000000003</v>
      </c>
      <c r="G23" s="81">
        <f>'[1]农行卡'!G125</f>
        <v>1.76</v>
      </c>
      <c r="H23" s="80">
        <f>'[1]农行卡'!H125</f>
        <v>0</v>
      </c>
      <c r="I23" s="81">
        <f>'[1]农行卡'!I125</f>
        <v>250</v>
      </c>
      <c r="J23" s="7">
        <f t="shared" si="1"/>
        <v>98602.75999999998</v>
      </c>
    </row>
    <row r="24" spans="1:10" ht="14.25">
      <c r="A24" s="47">
        <f t="shared" si="0"/>
        <v>19</v>
      </c>
      <c r="B24" s="7">
        <v>2007.1</v>
      </c>
      <c r="C24" s="73" t="s">
        <v>66</v>
      </c>
      <c r="D24" s="66">
        <f>'[1]邮电卡'!D675</f>
        <v>8900</v>
      </c>
      <c r="E24" s="7">
        <f>'[1]邮电卡'!E675</f>
        <v>1100</v>
      </c>
      <c r="F24" s="7">
        <f>'[1]邮电卡'!F675</f>
        <v>0</v>
      </c>
      <c r="G24" s="21">
        <f>'[1]邮电卡'!G675</f>
        <v>32.11</v>
      </c>
      <c r="H24" s="7">
        <f>'[1]邮电卡'!H675</f>
        <v>19380</v>
      </c>
      <c r="I24" s="21">
        <f>'[1]邮电卡'!I675</f>
        <v>6.52</v>
      </c>
      <c r="J24" s="7">
        <f t="shared" si="1"/>
        <v>89248.34999999998</v>
      </c>
    </row>
    <row r="25" spans="1:10" ht="14.25">
      <c r="A25" s="76">
        <f t="shared" si="0"/>
        <v>20</v>
      </c>
      <c r="B25" s="80">
        <v>2007.1</v>
      </c>
      <c r="C25" s="78" t="s">
        <v>67</v>
      </c>
      <c r="D25" s="79">
        <f>'[1]农行卡'!D137</f>
        <v>1200</v>
      </c>
      <c r="E25" s="80">
        <f>'[1]农行卡'!E137</f>
        <v>1200</v>
      </c>
      <c r="F25" s="80">
        <f>'[1]农行卡'!F137</f>
        <v>0</v>
      </c>
      <c r="G25" s="81">
        <f>'[1]农行卡'!G137</f>
        <v>0</v>
      </c>
      <c r="H25" s="80">
        <f>'[1]农行卡'!H137</f>
        <v>3300</v>
      </c>
      <c r="I25" s="81">
        <f>'[1]农行卡'!I137</f>
        <v>16.5</v>
      </c>
      <c r="J25" s="7">
        <f t="shared" si="1"/>
        <v>88331.84999999998</v>
      </c>
    </row>
    <row r="26" spans="1:10" ht="14.25">
      <c r="A26" s="47">
        <f t="shared" si="0"/>
        <v>21</v>
      </c>
      <c r="B26" s="19">
        <v>2007.11</v>
      </c>
      <c r="C26" s="73" t="s">
        <v>66</v>
      </c>
      <c r="D26" s="66">
        <f>'[1]邮电卡'!D707</f>
        <v>7600</v>
      </c>
      <c r="E26" s="7">
        <f>'[1]邮电卡'!E707</f>
        <v>0</v>
      </c>
      <c r="F26" s="7">
        <f>'[1]邮电卡'!F707</f>
        <v>0</v>
      </c>
      <c r="G26" s="21">
        <f>'[1]邮电卡'!G707</f>
        <v>36.06</v>
      </c>
      <c r="H26" s="7">
        <f>'[1]邮电卡'!H707</f>
        <v>12325</v>
      </c>
      <c r="I26" s="21">
        <f>'[1]邮电卡'!I707</f>
        <v>2</v>
      </c>
      <c r="J26" s="7">
        <f t="shared" si="1"/>
        <v>83640.90999999997</v>
      </c>
    </row>
    <row r="27" spans="1:10" ht="14.25">
      <c r="A27" s="76">
        <f t="shared" si="0"/>
        <v>22</v>
      </c>
      <c r="B27" s="77">
        <v>2007.11</v>
      </c>
      <c r="C27" s="78" t="s">
        <v>67</v>
      </c>
      <c r="D27" s="79">
        <f>'[1]农行卡'!D147</f>
        <v>900</v>
      </c>
      <c r="E27" s="80">
        <f>'[1]农行卡'!E147</f>
        <v>0</v>
      </c>
      <c r="F27" s="80">
        <f>'[1]农行卡'!F147</f>
        <v>0</v>
      </c>
      <c r="G27" s="81">
        <f>'[1]农行卡'!G147</f>
        <v>0.94</v>
      </c>
      <c r="H27" s="80">
        <f>'[1]农行卡'!H147</f>
        <v>0</v>
      </c>
      <c r="I27" s="81">
        <f>'[1]农行卡'!I147</f>
        <v>0</v>
      </c>
      <c r="J27" s="7">
        <f t="shared" si="1"/>
        <v>84541.84999999998</v>
      </c>
    </row>
    <row r="28" spans="1:10" ht="14.25">
      <c r="A28" s="47">
        <f t="shared" si="0"/>
        <v>23</v>
      </c>
      <c r="B28" s="19">
        <v>2007.12</v>
      </c>
      <c r="C28" s="73" t="s">
        <v>66</v>
      </c>
      <c r="D28" s="66">
        <f>'[1]邮电卡'!D758</f>
        <v>11780</v>
      </c>
      <c r="E28" s="7">
        <f>'[1]邮电卡'!E758</f>
        <v>10848.5</v>
      </c>
      <c r="F28" s="7">
        <f>'[1]邮电卡'!F758</f>
        <v>113.96</v>
      </c>
      <c r="G28" s="21">
        <f>'[1]邮电卡'!G758</f>
        <v>37.62</v>
      </c>
      <c r="H28" s="7">
        <f>'[1]邮电卡'!H758</f>
        <v>-250</v>
      </c>
      <c r="I28" s="21">
        <f>'[1]邮电卡'!I758</f>
        <v>3608.5200000000004</v>
      </c>
      <c r="J28" s="7">
        <f t="shared" si="1"/>
        <v>103963.40999999997</v>
      </c>
    </row>
    <row r="29" spans="1:10" ht="15" thickBot="1">
      <c r="A29" s="76">
        <f t="shared" si="0"/>
        <v>24</v>
      </c>
      <c r="B29" s="77">
        <v>2007.12</v>
      </c>
      <c r="C29" s="78" t="s">
        <v>67</v>
      </c>
      <c r="D29" s="83">
        <f>'[1]农行卡'!D168</f>
        <v>0</v>
      </c>
      <c r="E29" s="80">
        <f>'[1]农行卡'!E168</f>
        <v>1030</v>
      </c>
      <c r="F29" s="80">
        <f>'[1]农行卡'!F168</f>
        <v>53.81</v>
      </c>
      <c r="G29" s="81">
        <f>'[1]农行卡'!G168</f>
        <v>0</v>
      </c>
      <c r="H29" s="80">
        <f>'[1]农行卡'!H168</f>
        <v>0</v>
      </c>
      <c r="I29" s="81">
        <f>'[1]农行卡'!I168</f>
        <v>2600</v>
      </c>
      <c r="J29" s="7">
        <f t="shared" si="1"/>
        <v>102447.21999999997</v>
      </c>
    </row>
    <row r="30" spans="1:10" ht="14.25">
      <c r="A30" s="71">
        <f t="shared" si="0"/>
        <v>25</v>
      </c>
      <c r="B30" s="70">
        <v>2008.01</v>
      </c>
      <c r="C30" s="73" t="s">
        <v>66</v>
      </c>
      <c r="D30" s="69">
        <f>'邮电卡'!D23</f>
        <v>4750</v>
      </c>
      <c r="E30" s="69">
        <f>'邮电卡'!E23</f>
        <v>0</v>
      </c>
      <c r="F30" s="69">
        <f>'邮电卡'!F23</f>
        <v>0</v>
      </c>
      <c r="G30" s="69">
        <f>'邮电卡'!G23</f>
        <v>41.06</v>
      </c>
      <c r="H30" s="69">
        <f>'邮电卡'!H23</f>
        <v>0</v>
      </c>
      <c r="I30" s="87">
        <f>'邮电卡'!I23</f>
        <v>2</v>
      </c>
      <c r="J30" s="7">
        <f t="shared" si="1"/>
        <v>107236.27999999997</v>
      </c>
    </row>
    <row r="31" spans="1:10" ht="14.25">
      <c r="A31" s="76">
        <f t="shared" si="0"/>
        <v>26</v>
      </c>
      <c r="B31" s="84">
        <v>2008.01</v>
      </c>
      <c r="C31" s="78" t="s">
        <v>67</v>
      </c>
      <c r="D31" s="75">
        <f>'农行卡'!D21</f>
        <v>400</v>
      </c>
      <c r="E31" s="75">
        <f>'农行卡'!E21</f>
        <v>2316</v>
      </c>
      <c r="F31" s="75">
        <f>'农行卡'!F21</f>
        <v>0</v>
      </c>
      <c r="G31" s="75">
        <f>'农行卡'!G21</f>
        <v>6.09</v>
      </c>
      <c r="H31" s="75">
        <f>'农行卡'!H21</f>
        <v>0</v>
      </c>
      <c r="I31" s="82">
        <f>'农行卡'!I21</f>
        <v>300</v>
      </c>
      <c r="J31" s="7">
        <f t="shared" si="1"/>
        <v>109658.36999999997</v>
      </c>
    </row>
    <row r="32" spans="1:10" ht="14.25">
      <c r="A32" s="71">
        <f t="shared" si="0"/>
        <v>27</v>
      </c>
      <c r="B32" s="70">
        <v>2008.02</v>
      </c>
      <c r="C32" s="73" t="s">
        <v>66</v>
      </c>
      <c r="D32" s="64">
        <f>'邮电卡'!D49</f>
        <v>3150</v>
      </c>
      <c r="E32" s="64">
        <f>'邮电卡'!E49</f>
        <v>0</v>
      </c>
      <c r="F32" s="64">
        <f>'邮电卡'!F49</f>
        <v>0</v>
      </c>
      <c r="G32" s="64">
        <f>'邮电卡'!G49</f>
        <v>17.66</v>
      </c>
      <c r="H32" s="64">
        <f>'邮电卡'!H49</f>
        <v>23580</v>
      </c>
      <c r="I32" s="64">
        <f>'邮电卡'!I49</f>
        <v>5.02</v>
      </c>
      <c r="J32" s="7">
        <f t="shared" si="1"/>
        <v>89241.00999999997</v>
      </c>
    </row>
    <row r="33" spans="1:10" ht="14.25">
      <c r="A33" s="76">
        <f t="shared" si="0"/>
        <v>28</v>
      </c>
      <c r="B33" s="84">
        <v>2008.02</v>
      </c>
      <c r="C33" s="78" t="s">
        <v>67</v>
      </c>
      <c r="D33" s="75">
        <f>'农行卡'!D39</f>
        <v>8100</v>
      </c>
      <c r="E33" s="75">
        <f>'农行卡'!E39</f>
        <v>200</v>
      </c>
      <c r="F33" s="75">
        <f>'农行卡'!F39</f>
        <v>0</v>
      </c>
      <c r="G33" s="75">
        <f>'农行卡'!G39</f>
        <v>8.790000000000001</v>
      </c>
      <c r="H33" s="75">
        <f>'农行卡'!H39</f>
        <v>0</v>
      </c>
      <c r="I33" s="75">
        <f>'农行卡'!I39</f>
        <v>0</v>
      </c>
      <c r="J33" s="7">
        <f t="shared" si="1"/>
        <v>97549.79999999996</v>
      </c>
    </row>
    <row r="34" spans="1:10" ht="14.25">
      <c r="A34" s="71">
        <f t="shared" si="0"/>
        <v>29</v>
      </c>
      <c r="B34" s="70">
        <v>2008.03</v>
      </c>
      <c r="C34" s="73" t="s">
        <v>66</v>
      </c>
      <c r="D34" s="64"/>
      <c r="E34" s="68"/>
      <c r="F34" s="64"/>
      <c r="G34" s="63"/>
      <c r="H34" s="64"/>
      <c r="I34" s="62"/>
      <c r="J34" s="7">
        <f t="shared" si="1"/>
        <v>97549.79999999996</v>
      </c>
    </row>
    <row r="35" spans="1:10" ht="14.25">
      <c r="A35" s="76">
        <f t="shared" si="0"/>
        <v>30</v>
      </c>
      <c r="B35" s="84">
        <v>2008.03</v>
      </c>
      <c r="C35" s="78" t="s">
        <v>67</v>
      </c>
      <c r="D35" s="75"/>
      <c r="E35" s="82"/>
      <c r="F35" s="75"/>
      <c r="G35" s="85"/>
      <c r="H35" s="75"/>
      <c r="I35" s="88"/>
      <c r="J35" s="7">
        <f t="shared" si="1"/>
        <v>97549.79999999996</v>
      </c>
    </row>
    <row r="36" spans="1:10" ht="14.25">
      <c r="A36" s="71">
        <f t="shared" si="0"/>
        <v>31</v>
      </c>
      <c r="B36" s="70">
        <v>2008.04</v>
      </c>
      <c r="C36" s="73" t="s">
        <v>66</v>
      </c>
      <c r="D36" s="64"/>
      <c r="E36" s="68"/>
      <c r="F36" s="64"/>
      <c r="G36" s="63"/>
      <c r="H36" s="64"/>
      <c r="I36" s="62"/>
      <c r="J36" s="7">
        <f t="shared" si="1"/>
        <v>97549.79999999996</v>
      </c>
    </row>
    <row r="37" spans="1:10" ht="14.25">
      <c r="A37" s="76">
        <f t="shared" si="0"/>
        <v>32</v>
      </c>
      <c r="B37" s="84">
        <v>2008.04</v>
      </c>
      <c r="C37" s="78" t="s">
        <v>67</v>
      </c>
      <c r="D37" s="75"/>
      <c r="E37" s="82"/>
      <c r="F37" s="75"/>
      <c r="G37" s="85"/>
      <c r="H37" s="75"/>
      <c r="I37" s="88"/>
      <c r="J37" s="7">
        <f t="shared" si="1"/>
        <v>97549.79999999996</v>
      </c>
    </row>
    <row r="38" spans="1:10" ht="14.25">
      <c r="A38" s="71">
        <f t="shared" si="0"/>
        <v>33</v>
      </c>
      <c r="B38" s="70">
        <v>2008.05</v>
      </c>
      <c r="C38" s="73" t="s">
        <v>66</v>
      </c>
      <c r="D38" s="64"/>
      <c r="E38" s="68"/>
      <c r="F38" s="64"/>
      <c r="G38" s="63"/>
      <c r="H38" s="64"/>
      <c r="I38" s="62"/>
      <c r="J38" s="7">
        <f t="shared" si="1"/>
        <v>97549.79999999996</v>
      </c>
    </row>
    <row r="39" spans="1:10" ht="14.25">
      <c r="A39" s="76">
        <f t="shared" si="0"/>
        <v>34</v>
      </c>
      <c r="B39" s="84">
        <v>2008.05</v>
      </c>
      <c r="C39" s="78" t="s">
        <v>67</v>
      </c>
      <c r="D39" s="75"/>
      <c r="E39" s="82"/>
      <c r="F39" s="75"/>
      <c r="G39" s="85"/>
      <c r="H39" s="75"/>
      <c r="I39" s="88"/>
      <c r="J39" s="7">
        <f t="shared" si="1"/>
        <v>97549.79999999996</v>
      </c>
    </row>
    <row r="40" spans="1:10" ht="14.25">
      <c r="A40" s="71">
        <f t="shared" si="0"/>
        <v>35</v>
      </c>
      <c r="B40" s="70">
        <v>2008.06</v>
      </c>
      <c r="C40" s="73" t="s">
        <v>66</v>
      </c>
      <c r="D40" s="64"/>
      <c r="E40" s="68"/>
      <c r="F40" s="64"/>
      <c r="G40" s="63"/>
      <c r="H40" s="64"/>
      <c r="I40" s="62"/>
      <c r="J40" s="7">
        <f t="shared" si="1"/>
        <v>97549.79999999996</v>
      </c>
    </row>
    <row r="41" spans="1:10" ht="14.25">
      <c r="A41" s="76">
        <f t="shared" si="0"/>
        <v>36</v>
      </c>
      <c r="B41" s="84">
        <v>2008.06</v>
      </c>
      <c r="C41" s="78" t="s">
        <v>67</v>
      </c>
      <c r="D41" s="75"/>
      <c r="E41" s="82"/>
      <c r="F41" s="75"/>
      <c r="G41" s="85"/>
      <c r="H41" s="75"/>
      <c r="I41" s="88"/>
      <c r="J41" s="7">
        <f t="shared" si="1"/>
        <v>97549.79999999996</v>
      </c>
    </row>
    <row r="42" spans="1:10" ht="14.25">
      <c r="A42" s="71">
        <f t="shared" si="0"/>
        <v>37</v>
      </c>
      <c r="B42" s="70">
        <v>2008.07</v>
      </c>
      <c r="C42" s="73" t="s">
        <v>66</v>
      </c>
      <c r="D42" s="64"/>
      <c r="E42" s="68"/>
      <c r="F42" s="64"/>
      <c r="G42" s="63"/>
      <c r="H42" s="64"/>
      <c r="I42" s="62"/>
      <c r="J42" s="7">
        <f t="shared" si="1"/>
        <v>97549.79999999996</v>
      </c>
    </row>
    <row r="43" spans="1:10" ht="14.25">
      <c r="A43" s="76">
        <f t="shared" si="0"/>
        <v>38</v>
      </c>
      <c r="B43" s="84">
        <v>2008.07</v>
      </c>
      <c r="C43" s="78" t="s">
        <v>67</v>
      </c>
      <c r="D43" s="75"/>
      <c r="E43" s="82"/>
      <c r="F43" s="75"/>
      <c r="G43" s="85"/>
      <c r="H43" s="75"/>
      <c r="I43" s="88"/>
      <c r="J43" s="7">
        <f t="shared" si="1"/>
        <v>97549.79999999996</v>
      </c>
    </row>
    <row r="44" spans="1:10" ht="14.25">
      <c r="A44" s="71">
        <f t="shared" si="0"/>
        <v>39</v>
      </c>
      <c r="B44" s="70">
        <v>2008.08</v>
      </c>
      <c r="C44" s="73" t="s">
        <v>66</v>
      </c>
      <c r="D44" s="64"/>
      <c r="E44" s="68"/>
      <c r="F44" s="64"/>
      <c r="G44" s="63"/>
      <c r="H44" s="64"/>
      <c r="I44" s="62"/>
      <c r="J44" s="7">
        <f t="shared" si="1"/>
        <v>97549.79999999996</v>
      </c>
    </row>
    <row r="45" spans="1:10" ht="14.25">
      <c r="A45" s="76">
        <f t="shared" si="0"/>
        <v>40</v>
      </c>
      <c r="B45" s="84">
        <v>2008.08</v>
      </c>
      <c r="C45" s="78" t="s">
        <v>67</v>
      </c>
      <c r="D45" s="75"/>
      <c r="E45" s="82"/>
      <c r="F45" s="75"/>
      <c r="G45" s="85"/>
      <c r="H45" s="75"/>
      <c r="I45" s="88"/>
      <c r="J45" s="7">
        <f t="shared" si="1"/>
        <v>97549.79999999996</v>
      </c>
    </row>
    <row r="46" spans="1:10" ht="14.25">
      <c r="A46" s="71">
        <f t="shared" si="0"/>
        <v>41</v>
      </c>
      <c r="B46" s="70">
        <v>2008.09</v>
      </c>
      <c r="C46" s="73" t="s">
        <v>66</v>
      </c>
      <c r="D46" s="64"/>
      <c r="E46" s="68"/>
      <c r="F46" s="64"/>
      <c r="G46" s="63"/>
      <c r="H46" s="64"/>
      <c r="I46" s="62"/>
      <c r="J46" s="7">
        <f t="shared" si="1"/>
        <v>97549.79999999996</v>
      </c>
    </row>
    <row r="47" spans="1:10" ht="14.25">
      <c r="A47" s="76">
        <f t="shared" si="0"/>
        <v>42</v>
      </c>
      <c r="B47" s="84">
        <v>2008.09</v>
      </c>
      <c r="C47" s="78" t="s">
        <v>67</v>
      </c>
      <c r="D47" s="75"/>
      <c r="E47" s="82"/>
      <c r="F47" s="75"/>
      <c r="G47" s="85"/>
      <c r="H47" s="75"/>
      <c r="I47" s="88"/>
      <c r="J47" s="7">
        <f t="shared" si="1"/>
        <v>97549.79999999996</v>
      </c>
    </row>
    <row r="48" spans="1:10" ht="14.25">
      <c r="A48" s="71">
        <f t="shared" si="0"/>
        <v>43</v>
      </c>
      <c r="B48" s="74">
        <v>2008.1</v>
      </c>
      <c r="C48" s="73" t="s">
        <v>66</v>
      </c>
      <c r="D48" s="64"/>
      <c r="E48" s="68"/>
      <c r="F48" s="64"/>
      <c r="G48" s="63"/>
      <c r="H48" s="64"/>
      <c r="I48" s="62"/>
      <c r="J48" s="7">
        <f t="shared" si="1"/>
        <v>97549.79999999996</v>
      </c>
    </row>
    <row r="49" spans="1:10" ht="14.25">
      <c r="A49" s="76">
        <f t="shared" si="0"/>
        <v>44</v>
      </c>
      <c r="B49" s="86">
        <v>2008.1</v>
      </c>
      <c r="C49" s="78" t="s">
        <v>67</v>
      </c>
      <c r="D49" s="75"/>
      <c r="E49" s="82"/>
      <c r="F49" s="75"/>
      <c r="G49" s="85"/>
      <c r="H49" s="75"/>
      <c r="I49" s="88"/>
      <c r="J49" s="7">
        <f t="shared" si="1"/>
        <v>97549.79999999996</v>
      </c>
    </row>
    <row r="50" spans="1:10" ht="14.25">
      <c r="A50" s="71">
        <f t="shared" si="0"/>
        <v>45</v>
      </c>
      <c r="B50" s="70">
        <v>2008.11</v>
      </c>
      <c r="C50" s="73" t="s">
        <v>66</v>
      </c>
      <c r="D50" s="64"/>
      <c r="E50" s="68"/>
      <c r="F50" s="64"/>
      <c r="G50" s="63"/>
      <c r="H50" s="64"/>
      <c r="I50" s="62"/>
      <c r="J50" s="7">
        <f t="shared" si="1"/>
        <v>97549.79999999996</v>
      </c>
    </row>
    <row r="51" spans="1:10" ht="14.25">
      <c r="A51" s="76">
        <f t="shared" si="0"/>
        <v>46</v>
      </c>
      <c r="B51" s="84">
        <v>2008.11</v>
      </c>
      <c r="C51" s="78" t="s">
        <v>67</v>
      </c>
      <c r="D51" s="75"/>
      <c r="E51" s="82"/>
      <c r="F51" s="75"/>
      <c r="G51" s="85"/>
      <c r="H51" s="75"/>
      <c r="I51" s="88"/>
      <c r="J51" s="7">
        <f t="shared" si="1"/>
        <v>97549.79999999996</v>
      </c>
    </row>
    <row r="52" spans="1:10" ht="14.25">
      <c r="A52" s="71">
        <f t="shared" si="0"/>
        <v>47</v>
      </c>
      <c r="B52" s="70">
        <v>2008.12</v>
      </c>
      <c r="C52" s="73" t="s">
        <v>66</v>
      </c>
      <c r="D52" s="64"/>
      <c r="E52" s="68"/>
      <c r="F52" s="64"/>
      <c r="G52" s="63"/>
      <c r="H52" s="64"/>
      <c r="I52" s="62"/>
      <c r="J52" s="7">
        <f t="shared" si="1"/>
        <v>97549.79999999996</v>
      </c>
    </row>
    <row r="53" spans="1:10" ht="15" thickBot="1">
      <c r="A53" s="76">
        <f t="shared" si="0"/>
        <v>48</v>
      </c>
      <c r="B53" s="84">
        <v>2008.12</v>
      </c>
      <c r="C53" s="78" t="s">
        <v>67</v>
      </c>
      <c r="D53" s="75"/>
      <c r="E53" s="82"/>
      <c r="F53" s="75"/>
      <c r="G53" s="85"/>
      <c r="H53" s="75"/>
      <c r="I53" s="88"/>
      <c r="J53" s="7">
        <f t="shared" si="1"/>
        <v>97549.79999999996</v>
      </c>
    </row>
    <row r="54" spans="1:10" ht="14.25">
      <c r="A54" s="67"/>
      <c r="B54" s="13"/>
      <c r="C54" s="15" t="s">
        <v>28</v>
      </c>
      <c r="D54" s="12">
        <f aca="true" t="shared" si="2" ref="D54:I54">SUM(D6:D53)</f>
        <v>277254</v>
      </c>
      <c r="E54" s="12">
        <f t="shared" si="2"/>
        <v>54869</v>
      </c>
      <c r="F54" s="12">
        <f t="shared" si="2"/>
        <v>558</v>
      </c>
      <c r="G54" s="32">
        <f t="shared" si="2"/>
        <v>571.41</v>
      </c>
      <c r="H54" s="12">
        <f t="shared" si="2"/>
        <v>216288</v>
      </c>
      <c r="I54" s="32">
        <f t="shared" si="2"/>
        <v>19414.61</v>
      </c>
      <c r="J54" s="12">
        <f>+D54+E54+F54+G54-H54-I54</f>
        <v>97549.79999999997</v>
      </c>
    </row>
    <row r="55" spans="1:10" ht="15" thickBot="1">
      <c r="A55" s="48"/>
      <c r="B55" s="22"/>
      <c r="C55" s="23" t="s">
        <v>68</v>
      </c>
      <c r="D55" s="27">
        <f aca="true" t="shared" si="3" ref="D55:J55">D54</f>
        <v>277254</v>
      </c>
      <c r="E55" s="27">
        <f t="shared" si="3"/>
        <v>54869</v>
      </c>
      <c r="F55" s="27">
        <f t="shared" si="3"/>
        <v>558</v>
      </c>
      <c r="G55" s="30">
        <f t="shared" si="3"/>
        <v>571.41</v>
      </c>
      <c r="H55" s="27">
        <f t="shared" si="3"/>
        <v>216288</v>
      </c>
      <c r="I55" s="31">
        <f t="shared" si="3"/>
        <v>19414.61</v>
      </c>
      <c r="J55" s="27">
        <f t="shared" si="3"/>
        <v>97549.79999999997</v>
      </c>
    </row>
  </sheetData>
  <mergeCells count="9">
    <mergeCell ref="A1:J1"/>
    <mergeCell ref="A2:J2"/>
    <mergeCell ref="A3:J3"/>
    <mergeCell ref="A4:A5"/>
    <mergeCell ref="B4:B5"/>
    <mergeCell ref="C4:C5"/>
    <mergeCell ref="D4:G4"/>
    <mergeCell ref="H4:I4"/>
    <mergeCell ref="J4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2008-02-13T13:51:53Z</cp:lastPrinted>
  <dcterms:created xsi:type="dcterms:W3CDTF">2008-02-13T13:32:30Z</dcterms:created>
  <dcterms:modified xsi:type="dcterms:W3CDTF">2008-03-17T12:00:32Z</dcterms:modified>
  <cp:category/>
  <cp:version/>
  <cp:contentType/>
  <cp:contentStatus/>
</cp:coreProperties>
</file>